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 defaultThemeVersion="166925"/>
  <xr:revisionPtr revIDLastSave="0" documentId="13_ncr:1_{722AC452-5B09-4476-AFB6-A3863BF895E4}" xr6:coauthVersionLast="47" xr6:coauthVersionMax="47" xr10:uidLastSave="{00000000-0000-0000-0000-000000000000}"/>
  <bookViews>
    <workbookView xWindow="-28920" yWindow="-120" windowWidth="29040" windowHeight="15720" tabRatio="979" xr2:uid="{A40013AB-E99F-4C74-B794-06A981A2D234}"/>
  </bookViews>
  <sheets>
    <sheet name="Stato patrimoniale" sheetId="1" r:id="rId1"/>
    <sheet name="Operazioni" sheetId="6" r:id="rId2"/>
    <sheet name="Per tipo" sheetId="8" r:id="rId3"/>
    <sheet name="Per classe" sheetId="9" r:id="rId4"/>
    <sheet name="Per valuta" sheetId="10" r:id="rId5"/>
    <sheet name="Per Intermediario" sheetId="13" r:id="rId6"/>
    <sheet name="Per Area" sheetId="12" r:id="rId7"/>
    <sheet name="Azionario per Area" sheetId="22" r:id="rId8"/>
    <sheet name="Obblig per Area" sheetId="23" r:id="rId9"/>
    <sheet name="Per Settore" sheetId="11" r:id="rId10"/>
    <sheet name="Azionario per Settore" sheetId="24" r:id="rId11"/>
    <sheet name="Obblig per Settore" sheetId="25" r:id="rId12"/>
    <sheet name="Per Emittente" sheetId="14" r:id="rId13"/>
    <sheet name="Per valuta (2)" sheetId="17" r:id="rId14"/>
    <sheet name="Per Intermediario (2)" sheetId="18" r:id="rId15"/>
    <sheet name="Valute" sheetId="3" r:id="rId16"/>
    <sheet name="ValuteAutoDownload" sheetId="2" r:id="rId17"/>
  </sheets>
  <definedNames>
    <definedName name="_xlnm._FilterDatabase" localSheetId="0" hidden="1">'Stato patrimoniale'!$A$1:$AR$117</definedName>
    <definedName name="ExternalData_1" localSheetId="16" hidden="1">ValuteAutoDownload!$B$1:$D$31</definedName>
    <definedName name="ExternalData_2" localSheetId="16" hidden="1">ValuteAutoDownload!#REF!</definedName>
    <definedName name="ExternalData_3" localSheetId="16" hidden="1">ValuteAutoDownload!$G$1:$K$147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" l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2" i="1"/>
  <c r="AB49" i="1" l="1"/>
  <c r="AB11" i="1"/>
  <c r="Z8" i="1"/>
  <c r="B5" i="9"/>
  <c r="P4" i="8"/>
  <c r="P5" i="8"/>
  <c r="S5" i="8" s="1"/>
  <c r="Q5" i="8"/>
  <c r="P6" i="8"/>
  <c r="S6" i="8" s="1"/>
  <c r="Q6" i="8"/>
  <c r="P7" i="8"/>
  <c r="S7" i="8" s="1"/>
  <c r="Q7" i="8"/>
  <c r="P8" i="8"/>
  <c r="S8" i="8" s="1"/>
  <c r="Q8" i="8"/>
  <c r="B4" i="8"/>
  <c r="B6" i="8"/>
  <c r="B7" i="8"/>
  <c r="B8" i="8"/>
  <c r="B11" i="17"/>
  <c r="E11" i="17" s="1"/>
  <c r="C11" i="17"/>
  <c r="AR94" i="1"/>
  <c r="Q7" i="10"/>
  <c r="P7" i="10"/>
  <c r="S7" i="10" s="1"/>
  <c r="Q6" i="10"/>
  <c r="P6" i="10"/>
  <c r="S6" i="10" s="1"/>
  <c r="Q14" i="25"/>
  <c r="P14" i="25"/>
  <c r="Q13" i="25"/>
  <c r="P13" i="25"/>
  <c r="C14" i="25"/>
  <c r="B14" i="25"/>
  <c r="Q12" i="25"/>
  <c r="P12" i="25"/>
  <c r="S12" i="25" s="1"/>
  <c r="C13" i="25"/>
  <c r="B13" i="25"/>
  <c r="E13" i="25" s="1"/>
  <c r="Q11" i="25"/>
  <c r="P11" i="25"/>
  <c r="S11" i="25" s="1"/>
  <c r="C12" i="25"/>
  <c r="B12" i="25"/>
  <c r="Q10" i="25"/>
  <c r="P10" i="25"/>
  <c r="S10" i="25" s="1"/>
  <c r="C11" i="25"/>
  <c r="B11" i="25"/>
  <c r="E11" i="25" s="1"/>
  <c r="Q9" i="25"/>
  <c r="P9" i="25"/>
  <c r="S9" i="25" s="1"/>
  <c r="C10" i="25"/>
  <c r="B10" i="25"/>
  <c r="E10" i="25" s="1"/>
  <c r="Q8" i="25"/>
  <c r="P8" i="25"/>
  <c r="S8" i="25" s="1"/>
  <c r="C9" i="25"/>
  <c r="B9" i="25"/>
  <c r="E9" i="25" s="1"/>
  <c r="Q7" i="25"/>
  <c r="P7" i="25"/>
  <c r="S7" i="25" s="1"/>
  <c r="C8" i="25"/>
  <c r="B8" i="25"/>
  <c r="E8" i="25" s="1"/>
  <c r="Q6" i="25"/>
  <c r="P6" i="25"/>
  <c r="S6" i="25" s="1"/>
  <c r="C7" i="25"/>
  <c r="B7" i="25"/>
  <c r="E7" i="25" s="1"/>
  <c r="Q5" i="25"/>
  <c r="P5" i="25"/>
  <c r="S5" i="25" s="1"/>
  <c r="C6" i="25"/>
  <c r="B6" i="25"/>
  <c r="Q4" i="25"/>
  <c r="P4" i="25"/>
  <c r="S4" i="25" s="1"/>
  <c r="C5" i="25"/>
  <c r="B5" i="25"/>
  <c r="E5" i="25" s="1"/>
  <c r="Q3" i="25"/>
  <c r="P3" i="25"/>
  <c r="S3" i="25" s="1"/>
  <c r="C4" i="25"/>
  <c r="B4" i="25"/>
  <c r="E4" i="25" s="1"/>
  <c r="Q14" i="24"/>
  <c r="P14" i="24"/>
  <c r="S14" i="24" s="1"/>
  <c r="Q13" i="24"/>
  <c r="P13" i="24"/>
  <c r="S13" i="24" s="1"/>
  <c r="Q12" i="24"/>
  <c r="P12" i="24"/>
  <c r="S12" i="24" s="1"/>
  <c r="Q11" i="24"/>
  <c r="P11" i="24"/>
  <c r="S11" i="24" s="1"/>
  <c r="Q10" i="24"/>
  <c r="P10" i="24"/>
  <c r="S10" i="24" s="1"/>
  <c r="Q9" i="24"/>
  <c r="P9" i="24"/>
  <c r="S9" i="24" s="1"/>
  <c r="Q8" i="24"/>
  <c r="P8" i="24"/>
  <c r="S8" i="24" s="1"/>
  <c r="Q7" i="24"/>
  <c r="P7" i="24"/>
  <c r="S7" i="24" s="1"/>
  <c r="Q6" i="24"/>
  <c r="P6" i="24"/>
  <c r="S6" i="24" s="1"/>
  <c r="Q5" i="24"/>
  <c r="P5" i="24"/>
  <c r="S5" i="24" s="1"/>
  <c r="Q3" i="24"/>
  <c r="P3" i="24"/>
  <c r="S3" i="24" s="1"/>
  <c r="C14" i="24"/>
  <c r="B14" i="24"/>
  <c r="E14" i="24" s="1"/>
  <c r="B6" i="23"/>
  <c r="E6" i="23" s="1"/>
  <c r="C6" i="23"/>
  <c r="B7" i="23"/>
  <c r="E7" i="23" s="1"/>
  <c r="C7" i="23"/>
  <c r="B8" i="23"/>
  <c r="E8" i="23" s="1"/>
  <c r="C8" i="23"/>
  <c r="B9" i="23"/>
  <c r="E9" i="23" s="1"/>
  <c r="C9" i="23"/>
  <c r="B10" i="23"/>
  <c r="E10" i="23" s="1"/>
  <c r="C10" i="23"/>
  <c r="B11" i="23"/>
  <c r="E11" i="23" s="1"/>
  <c r="C11" i="23"/>
  <c r="B12" i="23"/>
  <c r="E12" i="23" s="1"/>
  <c r="C12" i="23"/>
  <c r="B13" i="23"/>
  <c r="E13" i="23" s="1"/>
  <c r="C13" i="23"/>
  <c r="B14" i="23"/>
  <c r="E14" i="23" s="1"/>
  <c r="C14" i="23"/>
  <c r="B15" i="23"/>
  <c r="E15" i="23" s="1"/>
  <c r="C15" i="23"/>
  <c r="B16" i="23"/>
  <c r="E16" i="23" s="1"/>
  <c r="C16" i="23"/>
  <c r="B17" i="23"/>
  <c r="E17" i="23" s="1"/>
  <c r="C17" i="23"/>
  <c r="B18" i="23"/>
  <c r="E18" i="23" s="1"/>
  <c r="C18" i="23"/>
  <c r="B19" i="23"/>
  <c r="E19" i="23" s="1"/>
  <c r="C19" i="23"/>
  <c r="P4" i="23"/>
  <c r="S4" i="23" s="1"/>
  <c r="Q4" i="23"/>
  <c r="P5" i="23"/>
  <c r="S5" i="23" s="1"/>
  <c r="Q5" i="23"/>
  <c r="P6" i="23"/>
  <c r="S6" i="23" s="1"/>
  <c r="Q6" i="23"/>
  <c r="P7" i="23"/>
  <c r="S7" i="23" s="1"/>
  <c r="Q7" i="23"/>
  <c r="P8" i="23"/>
  <c r="S8" i="23" s="1"/>
  <c r="Q8" i="23"/>
  <c r="P9" i="23"/>
  <c r="S9" i="23" s="1"/>
  <c r="Q9" i="23"/>
  <c r="P10" i="23"/>
  <c r="S10" i="23" s="1"/>
  <c r="Q10" i="23"/>
  <c r="P11" i="23"/>
  <c r="S11" i="23" s="1"/>
  <c r="Q11" i="23"/>
  <c r="P12" i="23"/>
  <c r="S12" i="23" s="1"/>
  <c r="Q12" i="23"/>
  <c r="P13" i="23"/>
  <c r="S13" i="23" s="1"/>
  <c r="Q13" i="23"/>
  <c r="P14" i="23"/>
  <c r="S14" i="23" s="1"/>
  <c r="Q14" i="23"/>
  <c r="P15" i="23"/>
  <c r="S15" i="23" s="1"/>
  <c r="Q15" i="23"/>
  <c r="P16" i="23"/>
  <c r="S16" i="23" s="1"/>
  <c r="Q16" i="23"/>
  <c r="P17" i="23"/>
  <c r="S17" i="23" s="1"/>
  <c r="Q17" i="23"/>
  <c r="P18" i="23"/>
  <c r="S18" i="23" s="1"/>
  <c r="Q18" i="23"/>
  <c r="P19" i="23"/>
  <c r="S19" i="23" s="1"/>
  <c r="Q19" i="23"/>
  <c r="Q3" i="23"/>
  <c r="P3" i="23"/>
  <c r="S3" i="23" s="1"/>
  <c r="C5" i="23"/>
  <c r="B5" i="23"/>
  <c r="E5" i="23" s="1"/>
  <c r="P14" i="11"/>
  <c r="S14" i="11" s="1"/>
  <c r="Q14" i="11"/>
  <c r="P4" i="22"/>
  <c r="Q4" i="22"/>
  <c r="P5" i="22"/>
  <c r="S5" i="22" s="1"/>
  <c r="Q5" i="22"/>
  <c r="P6" i="22"/>
  <c r="S6" i="22" s="1"/>
  <c r="Q6" i="22"/>
  <c r="P7" i="22"/>
  <c r="S7" i="22" s="1"/>
  <c r="Q7" i="22"/>
  <c r="P8" i="22"/>
  <c r="S8" i="22" s="1"/>
  <c r="Q8" i="22"/>
  <c r="P9" i="22"/>
  <c r="S9" i="22" s="1"/>
  <c r="Q9" i="22"/>
  <c r="P10" i="22"/>
  <c r="S10" i="22" s="1"/>
  <c r="Q10" i="22"/>
  <c r="P11" i="22"/>
  <c r="S11" i="22" s="1"/>
  <c r="Q11" i="22"/>
  <c r="P12" i="22"/>
  <c r="Q12" i="22"/>
  <c r="P13" i="22"/>
  <c r="Q13" i="22"/>
  <c r="P14" i="22"/>
  <c r="S14" i="22" s="1"/>
  <c r="Q14" i="22"/>
  <c r="P15" i="22"/>
  <c r="S15" i="22" s="1"/>
  <c r="Q15" i="22"/>
  <c r="P17" i="22"/>
  <c r="S17" i="22" s="1"/>
  <c r="Q17" i="22"/>
  <c r="P18" i="22"/>
  <c r="S18" i="22" s="1"/>
  <c r="Q18" i="22"/>
  <c r="P19" i="22"/>
  <c r="S19" i="22" s="1"/>
  <c r="Q19" i="22"/>
  <c r="Q3" i="22"/>
  <c r="P3" i="22"/>
  <c r="S3" i="22" s="1"/>
  <c r="P5" i="9"/>
  <c r="S5" i="9" s="1"/>
  <c r="Q5" i="9"/>
  <c r="AB118" i="1"/>
  <c r="AB119" i="1"/>
  <c r="AB120" i="1"/>
  <c r="AB121" i="1"/>
  <c r="AB122" i="1"/>
  <c r="AB123" i="1"/>
  <c r="AB124" i="1"/>
  <c r="AB125" i="1"/>
  <c r="Z118" i="1"/>
  <c r="Z119" i="1"/>
  <c r="Z120" i="1"/>
  <c r="Z121" i="1"/>
  <c r="Z122" i="1"/>
  <c r="Z123" i="1"/>
  <c r="Z124" i="1"/>
  <c r="Z125" i="1"/>
  <c r="P6" i="13"/>
  <c r="S6" i="13" s="1"/>
  <c r="Q6" i="13"/>
  <c r="P7" i="13"/>
  <c r="S7" i="13" s="1"/>
  <c r="Q7" i="13"/>
  <c r="P8" i="13"/>
  <c r="S8" i="13" s="1"/>
  <c r="Q8" i="13"/>
  <c r="P9" i="13"/>
  <c r="S9" i="13" s="1"/>
  <c r="Q9" i="13"/>
  <c r="AE123" i="1"/>
  <c r="B8" i="13"/>
  <c r="B9" i="13"/>
  <c r="P6" i="18"/>
  <c r="S6" i="18" s="1"/>
  <c r="Q6" i="18"/>
  <c r="P7" i="18"/>
  <c r="S7" i="18" s="1"/>
  <c r="Q7" i="18"/>
  <c r="P8" i="18"/>
  <c r="S8" i="18" s="1"/>
  <c r="Q8" i="18"/>
  <c r="P9" i="18"/>
  <c r="S9" i="18" s="1"/>
  <c r="Q9" i="18"/>
  <c r="P10" i="18"/>
  <c r="S10" i="18" s="1"/>
  <c r="Q10" i="18"/>
  <c r="P6" i="17"/>
  <c r="S6" i="17" s="1"/>
  <c r="Q6" i="17"/>
  <c r="P7" i="17"/>
  <c r="S7" i="17" s="1"/>
  <c r="Q7" i="17"/>
  <c r="P8" i="17"/>
  <c r="S8" i="17" s="1"/>
  <c r="Q8" i="17"/>
  <c r="P9" i="17"/>
  <c r="S9" i="17" s="1"/>
  <c r="Q9" i="17"/>
  <c r="P10" i="17"/>
  <c r="S10" i="17" s="1"/>
  <c r="Q10" i="17"/>
  <c r="P11" i="17"/>
  <c r="S11" i="17" s="1"/>
  <c r="Q11" i="17"/>
  <c r="Q5" i="17"/>
  <c r="P5" i="17"/>
  <c r="Q4" i="17"/>
  <c r="P4" i="17"/>
  <c r="S4" i="17" s="1"/>
  <c r="Q3" i="17"/>
  <c r="P3" i="17"/>
  <c r="S3" i="17" s="1"/>
  <c r="Q5" i="18"/>
  <c r="P5" i="18"/>
  <c r="S5" i="18" s="1"/>
  <c r="Q4" i="18"/>
  <c r="P4" i="18"/>
  <c r="S4" i="18" s="1"/>
  <c r="Q3" i="18"/>
  <c r="P3" i="18"/>
  <c r="S3" i="18" s="1"/>
  <c r="B7" i="17"/>
  <c r="B8" i="17"/>
  <c r="B8" i="18"/>
  <c r="AP105" i="1"/>
  <c r="B9" i="18"/>
  <c r="B9" i="17"/>
  <c r="AP109" i="1"/>
  <c r="AP115" i="1"/>
  <c r="AE116" i="1"/>
  <c r="AR117" i="1"/>
  <c r="Z82" i="1"/>
  <c r="AB82" i="1"/>
  <c r="Z83" i="1"/>
  <c r="AB83" i="1"/>
  <c r="Z84" i="1"/>
  <c r="AB84" i="1"/>
  <c r="Z85" i="1"/>
  <c r="AB85" i="1"/>
  <c r="Z86" i="1"/>
  <c r="AB86" i="1"/>
  <c r="Z87" i="1"/>
  <c r="AB87" i="1"/>
  <c r="Z88" i="1"/>
  <c r="AB88" i="1"/>
  <c r="Z89" i="1"/>
  <c r="AB89" i="1"/>
  <c r="Z90" i="1"/>
  <c r="AB90" i="1"/>
  <c r="Z91" i="1"/>
  <c r="AB91" i="1"/>
  <c r="Z92" i="1"/>
  <c r="AB92" i="1"/>
  <c r="Z93" i="1"/>
  <c r="AB93" i="1"/>
  <c r="Z94" i="1"/>
  <c r="AB94" i="1"/>
  <c r="Z95" i="1"/>
  <c r="AB95" i="1"/>
  <c r="Z96" i="1"/>
  <c r="AB96" i="1"/>
  <c r="Z97" i="1"/>
  <c r="AB97" i="1"/>
  <c r="Z98" i="1"/>
  <c r="AB98" i="1"/>
  <c r="Z99" i="1"/>
  <c r="AB99" i="1"/>
  <c r="Z100" i="1"/>
  <c r="AB100" i="1"/>
  <c r="Z101" i="1"/>
  <c r="AB101" i="1"/>
  <c r="Z102" i="1"/>
  <c r="AB102" i="1"/>
  <c r="Z103" i="1"/>
  <c r="AB103" i="1"/>
  <c r="Z104" i="1"/>
  <c r="AB104" i="1"/>
  <c r="Z105" i="1"/>
  <c r="AB105" i="1"/>
  <c r="Z106" i="1"/>
  <c r="AB106" i="1"/>
  <c r="Z107" i="1"/>
  <c r="AB107" i="1"/>
  <c r="Z108" i="1"/>
  <c r="AB108" i="1"/>
  <c r="Z109" i="1"/>
  <c r="AB109" i="1"/>
  <c r="Z110" i="1"/>
  <c r="AB110" i="1"/>
  <c r="Z111" i="1"/>
  <c r="AB111" i="1"/>
  <c r="Z112" i="1"/>
  <c r="AB112" i="1"/>
  <c r="Z113" i="1"/>
  <c r="AB113" i="1"/>
  <c r="Z114" i="1"/>
  <c r="AB114" i="1"/>
  <c r="Z115" i="1"/>
  <c r="AB115" i="1"/>
  <c r="Z116" i="1"/>
  <c r="AB116" i="1"/>
  <c r="Z117" i="1"/>
  <c r="AB117" i="1"/>
  <c r="R8" i="8" l="1"/>
  <c r="R5" i="8"/>
  <c r="R7" i="8"/>
  <c r="R6" i="8"/>
  <c r="B6" i="17"/>
  <c r="D11" i="17"/>
  <c r="B5" i="17"/>
  <c r="E5" i="17" s="1"/>
  <c r="B10" i="17"/>
  <c r="AO124" i="1"/>
  <c r="AO116" i="1"/>
  <c r="AO107" i="1"/>
  <c r="AR107" i="1" s="1"/>
  <c r="AO103" i="1"/>
  <c r="AP103" i="1" s="1"/>
  <c r="AO83" i="1"/>
  <c r="AO115" i="1"/>
  <c r="AO111" i="1"/>
  <c r="AP111" i="1" s="1"/>
  <c r="AO102" i="1"/>
  <c r="AR102" i="1" s="1"/>
  <c r="AO105" i="1"/>
  <c r="AO82" i="1"/>
  <c r="AP82" i="1" s="1"/>
  <c r="AO112" i="1"/>
  <c r="AP112" i="1" s="1"/>
  <c r="B6" i="13"/>
  <c r="AO101" i="1"/>
  <c r="AP101" i="1" s="1"/>
  <c r="AO108" i="1"/>
  <c r="AR108" i="1" s="1"/>
  <c r="AO110" i="1"/>
  <c r="AP110" i="1" s="1"/>
  <c r="AO106" i="1"/>
  <c r="AP106" i="1" s="1"/>
  <c r="AO104" i="1"/>
  <c r="AR104" i="1" s="1"/>
  <c r="AO121" i="1"/>
  <c r="AR121" i="1" s="1"/>
  <c r="AO122" i="1"/>
  <c r="AR122" i="1" s="1"/>
  <c r="AO117" i="1"/>
  <c r="AO109" i="1"/>
  <c r="AO88" i="1"/>
  <c r="AP88" i="1" s="1"/>
  <c r="AO118" i="1"/>
  <c r="AP118" i="1" s="1"/>
  <c r="AP117" i="1"/>
  <c r="AO94" i="1"/>
  <c r="B4" i="18"/>
  <c r="AO92" i="1"/>
  <c r="AP92" i="1" s="1"/>
  <c r="AO93" i="1"/>
  <c r="AR93" i="1" s="1"/>
  <c r="AO114" i="1"/>
  <c r="AO84" i="1"/>
  <c r="AP94" i="1"/>
  <c r="R14" i="25"/>
  <c r="R5" i="9"/>
  <c r="AO120" i="1"/>
  <c r="AR120" i="1" s="1"/>
  <c r="R14" i="22"/>
  <c r="R10" i="22"/>
  <c r="R6" i="22"/>
  <c r="S14" i="25"/>
  <c r="R9" i="22"/>
  <c r="R5" i="22"/>
  <c r="R17" i="22"/>
  <c r="R8" i="22"/>
  <c r="R5" i="24"/>
  <c r="R9" i="24"/>
  <c r="R13" i="24"/>
  <c r="R5" i="18"/>
  <c r="R18" i="23"/>
  <c r="R14" i="23"/>
  <c r="R10" i="23"/>
  <c r="R6" i="23"/>
  <c r="D18" i="23"/>
  <c r="R6" i="24"/>
  <c r="R10" i="24"/>
  <c r="R14" i="24"/>
  <c r="R4" i="25"/>
  <c r="R10" i="25"/>
  <c r="R12" i="25"/>
  <c r="R6" i="10"/>
  <c r="R17" i="23"/>
  <c r="R13" i="23"/>
  <c r="R9" i="23"/>
  <c r="R5" i="23"/>
  <c r="D17" i="23"/>
  <c r="D13" i="23"/>
  <c r="D9" i="23"/>
  <c r="D14" i="24"/>
  <c r="R7" i="10"/>
  <c r="R3" i="18"/>
  <c r="R6" i="13"/>
  <c r="R16" i="23"/>
  <c r="R12" i="23"/>
  <c r="R8" i="23"/>
  <c r="R4" i="23"/>
  <c r="R8" i="24"/>
  <c r="R12" i="24"/>
  <c r="R13" i="22"/>
  <c r="R12" i="22"/>
  <c r="R4" i="22"/>
  <c r="R13" i="25"/>
  <c r="AE115" i="1"/>
  <c r="R19" i="22"/>
  <c r="R15" i="22"/>
  <c r="R11" i="22"/>
  <c r="R7" i="22"/>
  <c r="D10" i="23"/>
  <c r="D6" i="23"/>
  <c r="R9" i="25"/>
  <c r="AE109" i="1"/>
  <c r="AR116" i="1"/>
  <c r="B7" i="13"/>
  <c r="R7" i="13"/>
  <c r="AR123" i="1"/>
  <c r="S12" i="22"/>
  <c r="AE105" i="1"/>
  <c r="AP116" i="1"/>
  <c r="AR109" i="1"/>
  <c r="AR105" i="1"/>
  <c r="AP123" i="1"/>
  <c r="D5" i="25"/>
  <c r="D7" i="25"/>
  <c r="D11" i="25"/>
  <c r="D13" i="25"/>
  <c r="B7" i="18"/>
  <c r="AE94" i="1"/>
  <c r="AO123" i="1"/>
  <c r="AO119" i="1"/>
  <c r="S13" i="22"/>
  <c r="R3" i="24"/>
  <c r="R7" i="24"/>
  <c r="R11" i="24"/>
  <c r="R6" i="25"/>
  <c r="R8" i="25"/>
  <c r="B10" i="18"/>
  <c r="R9" i="13"/>
  <c r="D16" i="23"/>
  <c r="D12" i="23"/>
  <c r="D8" i="23"/>
  <c r="AR115" i="1"/>
  <c r="S4" i="22"/>
  <c r="R19" i="23"/>
  <c r="R15" i="23"/>
  <c r="R11" i="23"/>
  <c r="R7" i="23"/>
  <c r="D19" i="23"/>
  <c r="AE117" i="1"/>
  <c r="R8" i="13"/>
  <c r="AO125" i="1"/>
  <c r="AR125" i="1" s="1"/>
  <c r="D15" i="23"/>
  <c r="D11" i="23"/>
  <c r="D7" i="23"/>
  <c r="D6" i="25"/>
  <c r="D10" i="25"/>
  <c r="D12" i="25"/>
  <c r="D14" i="25"/>
  <c r="D9" i="25"/>
  <c r="R11" i="25"/>
  <c r="S13" i="25"/>
  <c r="E14" i="25"/>
  <c r="E12" i="25"/>
  <c r="R3" i="25"/>
  <c r="R5" i="25"/>
  <c r="R7" i="25"/>
  <c r="R14" i="11"/>
  <c r="E6" i="25"/>
  <c r="D4" i="25"/>
  <c r="D8" i="25"/>
  <c r="D14" i="23"/>
  <c r="R3" i="23"/>
  <c r="D5" i="23"/>
  <c r="R18" i="22"/>
  <c r="R3" i="22"/>
  <c r="AP122" i="1"/>
  <c r="R6" i="18"/>
  <c r="R9" i="18"/>
  <c r="R8" i="18"/>
  <c r="R7" i="18"/>
  <c r="R4" i="18"/>
  <c r="R3" i="17"/>
  <c r="R8" i="17"/>
  <c r="R10" i="18"/>
  <c r="R4" i="17"/>
  <c r="R11" i="17"/>
  <c r="R5" i="17"/>
  <c r="R10" i="17"/>
  <c r="R7" i="17"/>
  <c r="S5" i="17"/>
  <c r="R6" i="17"/>
  <c r="R9" i="17"/>
  <c r="AP120" i="1" l="1"/>
  <c r="AR101" i="1"/>
  <c r="AO97" i="1"/>
  <c r="AR97" i="1" s="1"/>
  <c r="AO95" i="1"/>
  <c r="AR95" i="1" s="1"/>
  <c r="B4" i="17"/>
  <c r="AP124" i="1"/>
  <c r="AR124" i="1"/>
  <c r="AR83" i="1"/>
  <c r="AO91" i="1"/>
  <c r="AO90" i="1"/>
  <c r="AO89" i="1"/>
  <c r="AR89" i="1" s="1"/>
  <c r="AO86" i="1"/>
  <c r="AP86" i="1" s="1"/>
  <c r="AO87" i="1"/>
  <c r="AP87" i="1" s="1"/>
  <c r="AO113" i="1"/>
  <c r="AR113" i="1" s="1"/>
  <c r="AO100" i="1"/>
  <c r="AP100" i="1" s="1"/>
  <c r="AP104" i="1"/>
  <c r="AO98" i="1"/>
  <c r="AR98" i="1" s="1"/>
  <c r="AP83" i="1"/>
  <c r="AO99" i="1"/>
  <c r="AR99" i="1" s="1"/>
  <c r="AO85" i="1"/>
  <c r="AP85" i="1" s="1"/>
  <c r="AR118" i="1"/>
  <c r="AP121" i="1"/>
  <c r="AP102" i="1"/>
  <c r="AP125" i="1"/>
  <c r="AO96" i="1"/>
  <c r="AR96" i="1" s="1"/>
  <c r="B6" i="18"/>
  <c r="AR103" i="1"/>
  <c r="AR110" i="1"/>
  <c r="AR112" i="1"/>
  <c r="AR106" i="1"/>
  <c r="AR88" i="1"/>
  <c r="B5" i="18"/>
  <c r="B3" i="18"/>
  <c r="AP95" i="1"/>
  <c r="B3" i="17"/>
  <c r="AP114" i="1"/>
  <c r="AR114" i="1"/>
  <c r="AP107" i="1"/>
  <c r="AR111" i="1"/>
  <c r="AP108" i="1"/>
  <c r="AP93" i="1"/>
  <c r="AP97" i="1"/>
  <c r="AR84" i="1"/>
  <c r="AP84" i="1"/>
  <c r="AR92" i="1"/>
  <c r="AR119" i="1"/>
  <c r="AR82" i="1"/>
  <c r="AP119" i="1"/>
  <c r="Q4" i="9"/>
  <c r="P4" i="9"/>
  <c r="Q5" i="10"/>
  <c r="P5" i="10"/>
  <c r="S5" i="10" s="1"/>
  <c r="Q4" i="10"/>
  <c r="P4" i="10"/>
  <c r="Q5" i="13"/>
  <c r="P5" i="13"/>
  <c r="S5" i="13" s="1"/>
  <c r="Q3" i="13"/>
  <c r="P3" i="13"/>
  <c r="Q19" i="12"/>
  <c r="P19" i="12"/>
  <c r="S19" i="12" s="1"/>
  <c r="Q18" i="12"/>
  <c r="P18" i="12"/>
  <c r="Q17" i="12"/>
  <c r="P17" i="12"/>
  <c r="Q16" i="12"/>
  <c r="P16" i="12"/>
  <c r="S16" i="12" s="1"/>
  <c r="Q15" i="12"/>
  <c r="P15" i="12"/>
  <c r="S15" i="12" s="1"/>
  <c r="Q14" i="12"/>
  <c r="P14" i="12"/>
  <c r="S14" i="12" s="1"/>
  <c r="Q13" i="12"/>
  <c r="P13" i="12"/>
  <c r="S13" i="12" s="1"/>
  <c r="Q12" i="12"/>
  <c r="P12" i="12"/>
  <c r="S12" i="12" s="1"/>
  <c r="Q11" i="12"/>
  <c r="P11" i="12"/>
  <c r="S11" i="12" s="1"/>
  <c r="Q10" i="12"/>
  <c r="P10" i="12"/>
  <c r="S10" i="12" s="1"/>
  <c r="Q8" i="12"/>
  <c r="P8" i="12"/>
  <c r="S8" i="12" s="1"/>
  <c r="Q7" i="12"/>
  <c r="P7" i="12"/>
  <c r="S7" i="12" s="1"/>
  <c r="Q6" i="12"/>
  <c r="P6" i="12"/>
  <c r="S6" i="12" s="1"/>
  <c r="Q5" i="12"/>
  <c r="P5" i="12"/>
  <c r="Q4" i="12"/>
  <c r="P4" i="12"/>
  <c r="Q3" i="12"/>
  <c r="P3" i="12"/>
  <c r="Q13" i="11"/>
  <c r="P13" i="11"/>
  <c r="S13" i="11" s="1"/>
  <c r="Q12" i="11"/>
  <c r="P12" i="11"/>
  <c r="S12" i="11" s="1"/>
  <c r="Q11" i="11"/>
  <c r="P11" i="11"/>
  <c r="S11" i="11" s="1"/>
  <c r="Q10" i="11"/>
  <c r="P10" i="11"/>
  <c r="S10" i="11" s="1"/>
  <c r="Q9" i="11"/>
  <c r="P9" i="11"/>
  <c r="S9" i="11" s="1"/>
  <c r="Q8" i="11"/>
  <c r="P8" i="11"/>
  <c r="S8" i="11" s="1"/>
  <c r="Q7" i="11"/>
  <c r="P7" i="11"/>
  <c r="S7" i="11" s="1"/>
  <c r="Q6" i="11"/>
  <c r="P6" i="11"/>
  <c r="S6" i="11" s="1"/>
  <c r="Q5" i="11"/>
  <c r="P5" i="11"/>
  <c r="S5" i="11" s="1"/>
  <c r="Q3" i="11"/>
  <c r="P3" i="11"/>
  <c r="Q12" i="14"/>
  <c r="P12" i="14"/>
  <c r="S12" i="14" s="1"/>
  <c r="Q11" i="14"/>
  <c r="P11" i="14"/>
  <c r="S11" i="14" s="1"/>
  <c r="Q10" i="14"/>
  <c r="P10" i="14"/>
  <c r="S10" i="14" s="1"/>
  <c r="Q9" i="14"/>
  <c r="P9" i="14"/>
  <c r="S9" i="14" s="1"/>
  <c r="Q8" i="14"/>
  <c r="P8" i="14"/>
  <c r="S8" i="14" s="1"/>
  <c r="Q7" i="14"/>
  <c r="P7" i="14"/>
  <c r="S7" i="14" s="1"/>
  <c r="Q6" i="14"/>
  <c r="P6" i="14"/>
  <c r="Q5" i="14"/>
  <c r="P5" i="14"/>
  <c r="S5" i="14" s="1"/>
  <c r="Q4" i="14"/>
  <c r="P4" i="14"/>
  <c r="Q3" i="14"/>
  <c r="P3" i="14"/>
  <c r="S3" i="14" s="1"/>
  <c r="Q3" i="8"/>
  <c r="P3" i="8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B9" i="11"/>
  <c r="B19" i="12"/>
  <c r="Z126" i="1"/>
  <c r="AB126" i="1"/>
  <c r="Z52" i="1"/>
  <c r="AB52" i="1"/>
  <c r="Z53" i="1"/>
  <c r="AB53" i="1"/>
  <c r="Z54" i="1"/>
  <c r="AB54" i="1"/>
  <c r="Z55" i="1"/>
  <c r="AB55" i="1"/>
  <c r="Z56" i="1"/>
  <c r="AB56" i="1"/>
  <c r="Z57" i="1"/>
  <c r="AB57" i="1"/>
  <c r="Z58" i="1"/>
  <c r="AB58" i="1"/>
  <c r="Z59" i="1"/>
  <c r="AB59" i="1"/>
  <c r="Z60" i="1"/>
  <c r="AB60" i="1"/>
  <c r="Z61" i="1"/>
  <c r="AB61" i="1"/>
  <c r="Z62" i="1"/>
  <c r="AB62" i="1"/>
  <c r="Z63" i="1"/>
  <c r="AB63" i="1"/>
  <c r="Z64" i="1"/>
  <c r="AB64" i="1"/>
  <c r="Z65" i="1"/>
  <c r="AB65" i="1"/>
  <c r="P9" i="12"/>
  <c r="Z14" i="1"/>
  <c r="AB14" i="1"/>
  <c r="Z15" i="1"/>
  <c r="AB15" i="1"/>
  <c r="Z16" i="1"/>
  <c r="AB16" i="1"/>
  <c r="Z17" i="1"/>
  <c r="AB17" i="1"/>
  <c r="Z18" i="1"/>
  <c r="AB18" i="1"/>
  <c r="Z19" i="1"/>
  <c r="AB19" i="1"/>
  <c r="Z20" i="1"/>
  <c r="AB20" i="1"/>
  <c r="Z21" i="1"/>
  <c r="AB21" i="1"/>
  <c r="Z22" i="1"/>
  <c r="AB22" i="1"/>
  <c r="Z23" i="1"/>
  <c r="AB23" i="1"/>
  <c r="Z24" i="1"/>
  <c r="AB24" i="1"/>
  <c r="Z25" i="1"/>
  <c r="AB25" i="1"/>
  <c r="Z26" i="1"/>
  <c r="AB26" i="1"/>
  <c r="Z27" i="1"/>
  <c r="AB27" i="1"/>
  <c r="Z28" i="1"/>
  <c r="AB28" i="1"/>
  <c r="Z29" i="1"/>
  <c r="AB29" i="1"/>
  <c r="Z30" i="1"/>
  <c r="AB30" i="1"/>
  <c r="Z31" i="1"/>
  <c r="AB31" i="1"/>
  <c r="Z32" i="1"/>
  <c r="AB32" i="1"/>
  <c r="Z33" i="1"/>
  <c r="AB33" i="1"/>
  <c r="Z34" i="1"/>
  <c r="AB34" i="1"/>
  <c r="Z35" i="1"/>
  <c r="AB35" i="1"/>
  <c r="Z36" i="1"/>
  <c r="AB36" i="1"/>
  <c r="Z37" i="1"/>
  <c r="AB37" i="1"/>
  <c r="Z38" i="1"/>
  <c r="AB38" i="1"/>
  <c r="Z39" i="1"/>
  <c r="AB39" i="1"/>
  <c r="Z40" i="1"/>
  <c r="AB40" i="1"/>
  <c r="Z41" i="1"/>
  <c r="AB41" i="1"/>
  <c r="Z42" i="1"/>
  <c r="AB42" i="1"/>
  <c r="Z43" i="1"/>
  <c r="AB43" i="1"/>
  <c r="Z44" i="1"/>
  <c r="AB44" i="1"/>
  <c r="Z45" i="1"/>
  <c r="AB45" i="1"/>
  <c r="Z46" i="1"/>
  <c r="AB46" i="1"/>
  <c r="Z47" i="1"/>
  <c r="AB47" i="1"/>
  <c r="Z48" i="1"/>
  <c r="AB48" i="1"/>
  <c r="Z49" i="1"/>
  <c r="Z50" i="1"/>
  <c r="AB50" i="1"/>
  <c r="Z51" i="1"/>
  <c r="AB51" i="1"/>
  <c r="AR85" i="1" l="1"/>
  <c r="AR90" i="1"/>
  <c r="AR86" i="1"/>
  <c r="AP91" i="1"/>
  <c r="AP89" i="1"/>
  <c r="AR91" i="1"/>
  <c r="AP90" i="1"/>
  <c r="AR87" i="1"/>
  <c r="AR100" i="1"/>
  <c r="AP99" i="1"/>
  <c r="AP113" i="1"/>
  <c r="AO71" i="1"/>
  <c r="AP98" i="1"/>
  <c r="AO56" i="1"/>
  <c r="AP56" i="1" s="1"/>
  <c r="AO64" i="1"/>
  <c r="AP64" i="1" s="1"/>
  <c r="B17" i="12"/>
  <c r="P4" i="11"/>
  <c r="AO52" i="1"/>
  <c r="AR52" i="1" s="1"/>
  <c r="AO63" i="1"/>
  <c r="AO77" i="1"/>
  <c r="AR77" i="1" s="1"/>
  <c r="AO59" i="1"/>
  <c r="AR59" i="1" s="1"/>
  <c r="AO70" i="1"/>
  <c r="AP70" i="1" s="1"/>
  <c r="AO65" i="1"/>
  <c r="AR65" i="1" s="1"/>
  <c r="AO69" i="1"/>
  <c r="AP69" i="1" s="1"/>
  <c r="AP96" i="1"/>
  <c r="AO55" i="1"/>
  <c r="AR55" i="1" s="1"/>
  <c r="AO54" i="1"/>
  <c r="AP54" i="1" s="1"/>
  <c r="AO61" i="1"/>
  <c r="AO57" i="1"/>
  <c r="AP57" i="1" s="1"/>
  <c r="AO53" i="1"/>
  <c r="AO81" i="1"/>
  <c r="AO75" i="1"/>
  <c r="AO67" i="1"/>
  <c r="B4" i="13"/>
  <c r="AO80" i="1"/>
  <c r="AP80" i="1" s="1"/>
  <c r="AO74" i="1"/>
  <c r="AO66" i="1"/>
  <c r="AO68" i="1"/>
  <c r="AO60" i="1"/>
  <c r="AO79" i="1"/>
  <c r="AO73" i="1"/>
  <c r="AR73" i="1" s="1"/>
  <c r="AO62" i="1"/>
  <c r="AO76" i="1"/>
  <c r="AO72" i="1"/>
  <c r="AP72" i="1" s="1"/>
  <c r="AO58" i="1"/>
  <c r="AP58" i="1" s="1"/>
  <c r="AO78" i="1"/>
  <c r="AP78" i="1" s="1"/>
  <c r="B13" i="24"/>
  <c r="B17" i="22"/>
  <c r="B7" i="10"/>
  <c r="B11" i="24"/>
  <c r="B5" i="13"/>
  <c r="B4" i="23"/>
  <c r="B11" i="11"/>
  <c r="P4" i="24"/>
  <c r="P16" i="22"/>
  <c r="B19" i="22"/>
  <c r="B13" i="11"/>
  <c r="P3" i="10"/>
  <c r="P3" i="9"/>
  <c r="B9" i="24"/>
  <c r="P4" i="13"/>
  <c r="R18" i="12"/>
  <c r="R12" i="11"/>
  <c r="S18" i="12"/>
  <c r="R13" i="11"/>
  <c r="R19" i="12"/>
  <c r="R11" i="11"/>
  <c r="R5" i="13"/>
  <c r="R10" i="11"/>
  <c r="R4" i="14"/>
  <c r="R8" i="11"/>
  <c r="R6" i="11"/>
  <c r="R12" i="14"/>
  <c r="R11" i="14"/>
  <c r="R10" i="14"/>
  <c r="R13" i="12"/>
  <c r="R7" i="12"/>
  <c r="R11" i="12"/>
  <c r="R16" i="12"/>
  <c r="R12" i="12"/>
  <c r="R8" i="12"/>
  <c r="R17" i="12"/>
  <c r="S17" i="12" s="1"/>
  <c r="R6" i="12"/>
  <c r="R10" i="12"/>
  <c r="R15" i="12"/>
  <c r="R14" i="12"/>
  <c r="R6" i="14"/>
  <c r="S6" i="14"/>
  <c r="S4" i="14"/>
  <c r="R9" i="14"/>
  <c r="R5" i="14"/>
  <c r="R8" i="14"/>
  <c r="R7" i="14"/>
  <c r="R3" i="14"/>
  <c r="R7" i="11"/>
  <c r="R5" i="11"/>
  <c r="R9" i="11"/>
  <c r="R5" i="10"/>
  <c r="Q4" i="13" l="1"/>
  <c r="Q4" i="8"/>
  <c r="R4" i="8" s="1"/>
  <c r="S4" i="8" s="1"/>
  <c r="AR78" i="1"/>
  <c r="AO126" i="1"/>
  <c r="AP126" i="1" s="1"/>
  <c r="AR72" i="1"/>
  <c r="AP65" i="1"/>
  <c r="Q16" i="22"/>
  <c r="R16" i="22" s="1"/>
  <c r="S16" i="22" s="1"/>
  <c r="Q4" i="24"/>
  <c r="R4" i="24" s="1"/>
  <c r="S4" i="24" s="1"/>
  <c r="Q3" i="9"/>
  <c r="AR58" i="1"/>
  <c r="Q9" i="12"/>
  <c r="R9" i="12" s="1"/>
  <c r="S9" i="12" s="1"/>
  <c r="Q3" i="10"/>
  <c r="Q4" i="11"/>
  <c r="R4" i="11" s="1"/>
  <c r="S4" i="11" s="1"/>
  <c r="AR71" i="1"/>
  <c r="AP71" i="1"/>
  <c r="AR69" i="1"/>
  <c r="AR64" i="1"/>
  <c r="AP55" i="1"/>
  <c r="AR70" i="1"/>
  <c r="AP73" i="1"/>
  <c r="AP79" i="1"/>
  <c r="AR79" i="1"/>
  <c r="AR61" i="1"/>
  <c r="AP61" i="1"/>
  <c r="AP77" i="1"/>
  <c r="AR54" i="1"/>
  <c r="AP52" i="1"/>
  <c r="AR67" i="1"/>
  <c r="AP67" i="1"/>
  <c r="AR68" i="1"/>
  <c r="AP68" i="1"/>
  <c r="AR63" i="1"/>
  <c r="AP59" i="1"/>
  <c r="AR56" i="1"/>
  <c r="AR81" i="1"/>
  <c r="AR76" i="1"/>
  <c r="AP76" i="1"/>
  <c r="AR60" i="1"/>
  <c r="AR66" i="1"/>
  <c r="AR62" i="1"/>
  <c r="AR57" i="1"/>
  <c r="AR80" i="1"/>
  <c r="AP75" i="1"/>
  <c r="AR74" i="1"/>
  <c r="AP74" i="1"/>
  <c r="AP53" i="1"/>
  <c r="AP81" i="1"/>
  <c r="AP62" i="1"/>
  <c r="AP66" i="1"/>
  <c r="AR75" i="1"/>
  <c r="AR53" i="1"/>
  <c r="AP63" i="1"/>
  <c r="AP60" i="1"/>
  <c r="AR126" i="1" l="1"/>
  <c r="B5" i="8"/>
  <c r="B4" i="9"/>
  <c r="AO50" i="1"/>
  <c r="AP50" i="1" s="1"/>
  <c r="B13" i="22"/>
  <c r="B14" i="12"/>
  <c r="AO19" i="1"/>
  <c r="B5" i="10"/>
  <c r="B12" i="22"/>
  <c r="B5" i="14"/>
  <c r="B13" i="12"/>
  <c r="AO47" i="1"/>
  <c r="AP47" i="1" s="1"/>
  <c r="AO24" i="1"/>
  <c r="AP24" i="1" s="1"/>
  <c r="B8" i="22"/>
  <c r="B8" i="12"/>
  <c r="AO42" i="1"/>
  <c r="AO41" i="1"/>
  <c r="AP41" i="1" s="1"/>
  <c r="AO40" i="1"/>
  <c r="AP40" i="1" s="1"/>
  <c r="AO16" i="1"/>
  <c r="AP16" i="1" s="1"/>
  <c r="AO34" i="1"/>
  <c r="AP34" i="1" s="1"/>
  <c r="B3" i="23"/>
  <c r="B3" i="25"/>
  <c r="B14" i="11"/>
  <c r="B11" i="14"/>
  <c r="B10" i="14"/>
  <c r="AO48" i="1"/>
  <c r="AO38" i="1"/>
  <c r="B10" i="24"/>
  <c r="B10" i="11"/>
  <c r="B16" i="22"/>
  <c r="B6" i="24"/>
  <c r="B9" i="12"/>
  <c r="B6" i="11"/>
  <c r="B9" i="14"/>
  <c r="AO22" i="1"/>
  <c r="AP22" i="1" s="1"/>
  <c r="B3" i="14"/>
  <c r="AO14" i="1"/>
  <c r="AP14" i="1" s="1"/>
  <c r="AO25" i="1"/>
  <c r="AP25" i="1" s="1"/>
  <c r="B7" i="24"/>
  <c r="B7" i="11"/>
  <c r="AO46" i="1"/>
  <c r="AP46" i="1" s="1"/>
  <c r="B6" i="22"/>
  <c r="B12" i="14"/>
  <c r="B6" i="12"/>
  <c r="AO36" i="1"/>
  <c r="AP36" i="1" s="1"/>
  <c r="B8" i="14"/>
  <c r="AO21" i="1"/>
  <c r="AR21" i="1" s="1"/>
  <c r="B14" i="22"/>
  <c r="B15" i="12"/>
  <c r="B15" i="22"/>
  <c r="B16" i="12"/>
  <c r="B6" i="14"/>
  <c r="AO32" i="1"/>
  <c r="AP32" i="1" s="1"/>
  <c r="AO39" i="1"/>
  <c r="AP39" i="1" s="1"/>
  <c r="AO31" i="1"/>
  <c r="AR31" i="1" s="1"/>
  <c r="AO45" i="1"/>
  <c r="AR45" i="1" s="1"/>
  <c r="AO44" i="1"/>
  <c r="AO51" i="1"/>
  <c r="AO43" i="1"/>
  <c r="AP43" i="1" s="1"/>
  <c r="AO35" i="1"/>
  <c r="AP35" i="1" s="1"/>
  <c r="B18" i="22"/>
  <c r="B18" i="12"/>
  <c r="AO20" i="1"/>
  <c r="AP20" i="1" s="1"/>
  <c r="B9" i="22"/>
  <c r="B10" i="12"/>
  <c r="AO17" i="1"/>
  <c r="AO30" i="1"/>
  <c r="AP30" i="1" s="1"/>
  <c r="AO29" i="1"/>
  <c r="AO23" i="1"/>
  <c r="AP23" i="1" s="1"/>
  <c r="AO37" i="1"/>
  <c r="AP37" i="1" s="1"/>
  <c r="AO28" i="1"/>
  <c r="AP28" i="1" s="1"/>
  <c r="AO15" i="1"/>
  <c r="AP15" i="1" s="1"/>
  <c r="AO27" i="1"/>
  <c r="AP27" i="1" s="1"/>
  <c r="AO33" i="1"/>
  <c r="AP33" i="1" s="1"/>
  <c r="AO26" i="1"/>
  <c r="AP26" i="1" s="1"/>
  <c r="AO18" i="1"/>
  <c r="AR47" i="1" l="1"/>
  <c r="AR50" i="1"/>
  <c r="AR24" i="1"/>
  <c r="AR35" i="1"/>
  <c r="AR32" i="1"/>
  <c r="AR43" i="1"/>
  <c r="AR25" i="1"/>
  <c r="AP38" i="1"/>
  <c r="AP21" i="1"/>
  <c r="AR41" i="1"/>
  <c r="AP45" i="1"/>
  <c r="AR16" i="1"/>
  <c r="AR39" i="1"/>
  <c r="AR36" i="1"/>
  <c r="AP42" i="1"/>
  <c r="AR34" i="1"/>
  <c r="AP31" i="1"/>
  <c r="AR38" i="1"/>
  <c r="AR22" i="1"/>
  <c r="AP51" i="1"/>
  <c r="AR40" i="1"/>
  <c r="AR20" i="1"/>
  <c r="AR42" i="1"/>
  <c r="AP18" i="1"/>
  <c r="AR51" i="1"/>
  <c r="AP17" i="1"/>
  <c r="AR44" i="1"/>
  <c r="AP29" i="1"/>
  <c r="AR19" i="1"/>
  <c r="AP44" i="1"/>
  <c r="AP48" i="1"/>
  <c r="AP19" i="1"/>
  <c r="AR48" i="1"/>
  <c r="AR14" i="1"/>
  <c r="AR46" i="1"/>
  <c r="AR29" i="1"/>
  <c r="AR37" i="1"/>
  <c r="AR17" i="1"/>
  <c r="AR18" i="1"/>
  <c r="AR15" i="1"/>
  <c r="AR23" i="1"/>
  <c r="AR33" i="1"/>
  <c r="AR26" i="1"/>
  <c r="AR27" i="1"/>
  <c r="AR28" i="1"/>
  <c r="AR30" i="1"/>
  <c r="S5" i="12"/>
  <c r="S4" i="9"/>
  <c r="Z5" i="1"/>
  <c r="Z6" i="1"/>
  <c r="Z7" i="1"/>
  <c r="Z9" i="1"/>
  <c r="Z10" i="1"/>
  <c r="Z11" i="1"/>
  <c r="Z12" i="1"/>
  <c r="Z13" i="1"/>
  <c r="AB3" i="1"/>
  <c r="AB4" i="1"/>
  <c r="AB5" i="1"/>
  <c r="AB6" i="1"/>
  <c r="AB7" i="1"/>
  <c r="AB9" i="1"/>
  <c r="AB10" i="1"/>
  <c r="AB12" i="1"/>
  <c r="AB13" i="1"/>
  <c r="AB2" i="1"/>
  <c r="H2" i="6"/>
  <c r="AB8" i="1" s="1"/>
  <c r="G2" i="6"/>
  <c r="Z3" i="1"/>
  <c r="Z4" i="1"/>
  <c r="Z2" i="1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5" i="6"/>
  <c r="H5" i="6"/>
  <c r="AO49" i="1" s="1"/>
  <c r="AP49" i="1" s="1"/>
  <c r="H4" i="6"/>
  <c r="H3" i="6"/>
  <c r="G4" i="6"/>
  <c r="G3" i="6"/>
  <c r="B2" i="3"/>
  <c r="AR49" i="1" l="1"/>
  <c r="AO3" i="1"/>
  <c r="AP3" i="1" s="1"/>
  <c r="AO11" i="1"/>
  <c r="AP11" i="1" s="1"/>
  <c r="AO10" i="1"/>
  <c r="AO9" i="1"/>
  <c r="AO12" i="1"/>
  <c r="B5" i="22"/>
  <c r="B6" i="10"/>
  <c r="B5" i="12"/>
  <c r="B7" i="22"/>
  <c r="B7" i="12"/>
  <c r="B10" i="22"/>
  <c r="B3" i="8"/>
  <c r="B4" i="14"/>
  <c r="B11" i="12"/>
  <c r="B12" i="24"/>
  <c r="B12" i="11"/>
  <c r="B3" i="22"/>
  <c r="B8" i="24"/>
  <c r="B4" i="10"/>
  <c r="B8" i="11"/>
  <c r="B3" i="12"/>
  <c r="B4" i="24"/>
  <c r="B4" i="11"/>
  <c r="B11" i="22"/>
  <c r="B12" i="12"/>
  <c r="B7" i="14"/>
  <c r="B5" i="24"/>
  <c r="B5" i="11"/>
  <c r="B3" i="24"/>
  <c r="B4" i="22"/>
  <c r="B3" i="11"/>
  <c r="B3" i="13"/>
  <c r="B4" i="12"/>
  <c r="B3" i="9"/>
  <c r="B3" i="10"/>
  <c r="AO4" i="1"/>
  <c r="AO8" i="1"/>
  <c r="AP8" i="1" s="1"/>
  <c r="AO7" i="1"/>
  <c r="AP7" i="1" s="1"/>
  <c r="AO13" i="1"/>
  <c r="AP13" i="1" s="1"/>
  <c r="AO6" i="1"/>
  <c r="AO5" i="1"/>
  <c r="B4" i="3"/>
  <c r="AA21" i="1"/>
  <c r="AA71" i="1"/>
  <c r="AA48" i="1"/>
  <c r="AA68" i="1"/>
  <c r="AA72" i="1"/>
  <c r="AC72" i="1" s="1"/>
  <c r="R4" i="9"/>
  <c r="R4" i="12"/>
  <c r="R4" i="13"/>
  <c r="S4" i="13" s="1"/>
  <c r="R5" i="12"/>
  <c r="S4" i="12"/>
  <c r="B133" i="3"/>
  <c r="B107" i="3"/>
  <c r="B75" i="3"/>
  <c r="B159" i="3"/>
  <c r="B149" i="3"/>
  <c r="B131" i="3"/>
  <c r="B105" i="3"/>
  <c r="B73" i="3"/>
  <c r="B41" i="3"/>
  <c r="B9" i="3"/>
  <c r="B174" i="3"/>
  <c r="B166" i="3"/>
  <c r="AA104" i="1" s="1"/>
  <c r="B158" i="3"/>
  <c r="B167" i="3"/>
  <c r="B147" i="3"/>
  <c r="B129" i="3"/>
  <c r="B99" i="3"/>
  <c r="B67" i="3"/>
  <c r="B35" i="3"/>
  <c r="B151" i="3"/>
  <c r="B173" i="3"/>
  <c r="B165" i="3"/>
  <c r="B157" i="3"/>
  <c r="B175" i="3"/>
  <c r="B145" i="3"/>
  <c r="B128" i="3"/>
  <c r="B97" i="3"/>
  <c r="B65" i="3"/>
  <c r="B33" i="3"/>
  <c r="B180" i="3"/>
  <c r="AA103" i="1" s="1"/>
  <c r="B172" i="3"/>
  <c r="B164" i="3"/>
  <c r="B156" i="3"/>
  <c r="B141" i="3"/>
  <c r="B123" i="3"/>
  <c r="B91" i="3"/>
  <c r="B59" i="3"/>
  <c r="B27" i="3"/>
  <c r="B179" i="3"/>
  <c r="B171" i="3"/>
  <c r="B163" i="3"/>
  <c r="B155" i="3"/>
  <c r="B43" i="3"/>
  <c r="B139" i="3"/>
  <c r="B121" i="3"/>
  <c r="B89" i="3"/>
  <c r="B57" i="3"/>
  <c r="B25" i="3"/>
  <c r="B178" i="3"/>
  <c r="B170" i="3"/>
  <c r="B162" i="3"/>
  <c r="B154" i="3"/>
  <c r="B137" i="3"/>
  <c r="B115" i="3"/>
  <c r="B83" i="3"/>
  <c r="B51" i="3"/>
  <c r="B19" i="3"/>
  <c r="B177" i="3"/>
  <c r="B169" i="3"/>
  <c r="B161" i="3"/>
  <c r="B153" i="3"/>
  <c r="B11" i="3"/>
  <c r="B136" i="3"/>
  <c r="B113" i="3"/>
  <c r="B81" i="3"/>
  <c r="B49" i="3"/>
  <c r="B17" i="3"/>
  <c r="B176" i="3"/>
  <c r="AA106" i="1" s="1"/>
  <c r="B168" i="3"/>
  <c r="B160" i="3"/>
  <c r="AA101" i="1" s="1"/>
  <c r="B152" i="3"/>
  <c r="B146" i="3"/>
  <c r="B138" i="3"/>
  <c r="B130" i="3"/>
  <c r="B122" i="3"/>
  <c r="B114" i="3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B144" i="3"/>
  <c r="B120" i="3"/>
  <c r="B112" i="3"/>
  <c r="B104" i="3"/>
  <c r="B96" i="3"/>
  <c r="B88" i="3"/>
  <c r="B80" i="3"/>
  <c r="B72" i="3"/>
  <c r="B64" i="3"/>
  <c r="B56" i="3"/>
  <c r="B48" i="3"/>
  <c r="B40" i="3"/>
  <c r="B32" i="3"/>
  <c r="B24" i="3"/>
  <c r="B16" i="3"/>
  <c r="B8" i="3"/>
  <c r="B3" i="3"/>
  <c r="B143" i="3"/>
  <c r="B135" i="3"/>
  <c r="B127" i="3"/>
  <c r="B119" i="3"/>
  <c r="B111" i="3"/>
  <c r="B103" i="3"/>
  <c r="B95" i="3"/>
  <c r="B87" i="3"/>
  <c r="B79" i="3"/>
  <c r="B71" i="3"/>
  <c r="B63" i="3"/>
  <c r="B55" i="3"/>
  <c r="B47" i="3"/>
  <c r="B39" i="3"/>
  <c r="B31" i="3"/>
  <c r="B23" i="3"/>
  <c r="B15" i="3"/>
  <c r="B7" i="3"/>
  <c r="B150" i="3"/>
  <c r="B142" i="3"/>
  <c r="B134" i="3"/>
  <c r="B126" i="3"/>
  <c r="B118" i="3"/>
  <c r="B110" i="3"/>
  <c r="B102" i="3"/>
  <c r="B94" i="3"/>
  <c r="B86" i="3"/>
  <c r="B78" i="3"/>
  <c r="B70" i="3"/>
  <c r="B62" i="3"/>
  <c r="B54" i="3"/>
  <c r="B46" i="3"/>
  <c r="B38" i="3"/>
  <c r="B30" i="3"/>
  <c r="B22" i="3"/>
  <c r="B14" i="3"/>
  <c r="B6" i="3"/>
  <c r="B125" i="3"/>
  <c r="B117" i="3"/>
  <c r="B109" i="3"/>
  <c r="B101" i="3"/>
  <c r="B93" i="3"/>
  <c r="B85" i="3"/>
  <c r="B77" i="3"/>
  <c r="B69" i="3"/>
  <c r="B61" i="3"/>
  <c r="B53" i="3"/>
  <c r="B45" i="3"/>
  <c r="B37" i="3"/>
  <c r="B29" i="3"/>
  <c r="B21" i="3"/>
  <c r="B13" i="3"/>
  <c r="B5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B28" i="3"/>
  <c r="B20" i="3"/>
  <c r="B12" i="3"/>
  <c r="AC68" i="1" l="1"/>
  <c r="AD68" i="1" s="1"/>
  <c r="AE68" i="1" s="1"/>
  <c r="AC48" i="1"/>
  <c r="AD48" i="1" s="1"/>
  <c r="AE48" i="1" s="1"/>
  <c r="AC71" i="1"/>
  <c r="AD71" i="1" s="1"/>
  <c r="AE71" i="1" s="1"/>
  <c r="AC21" i="1"/>
  <c r="AD21" i="1" s="1"/>
  <c r="AE21" i="1" s="1"/>
  <c r="C7" i="17"/>
  <c r="D7" i="17" s="1"/>
  <c r="E7" i="17" s="1"/>
  <c r="AC101" i="1"/>
  <c r="AD101" i="1" s="1"/>
  <c r="AE101" i="1" s="1"/>
  <c r="C9" i="17"/>
  <c r="D9" i="17" s="1"/>
  <c r="E9" i="17" s="1"/>
  <c r="AC106" i="1"/>
  <c r="C8" i="17"/>
  <c r="D8" i="17" s="1"/>
  <c r="E8" i="17" s="1"/>
  <c r="AC103" i="1"/>
  <c r="AD103" i="1" s="1"/>
  <c r="AE103" i="1" s="1"/>
  <c r="C10" i="17"/>
  <c r="D10" i="17" s="1"/>
  <c r="E10" i="17" s="1"/>
  <c r="AC104" i="1"/>
  <c r="AD104" i="1" s="1"/>
  <c r="AE104" i="1" s="1"/>
  <c r="AR11" i="1"/>
  <c r="AR3" i="1"/>
  <c r="AP9" i="1"/>
  <c r="AR9" i="1"/>
  <c r="AR12" i="1"/>
  <c r="AP4" i="1"/>
  <c r="AP6" i="1"/>
  <c r="AP10" i="1"/>
  <c r="AP12" i="1"/>
  <c r="AP5" i="1"/>
  <c r="C10" i="18"/>
  <c r="D10" i="18" s="1"/>
  <c r="E10" i="18" s="1"/>
  <c r="AD106" i="1"/>
  <c r="AE106" i="1" s="1"/>
  <c r="AA87" i="1"/>
  <c r="AA86" i="1"/>
  <c r="AA108" i="1"/>
  <c r="AA84" i="1"/>
  <c r="AC84" i="1" s="1"/>
  <c r="AA111" i="1"/>
  <c r="AA112" i="1"/>
  <c r="AA110" i="1"/>
  <c r="AA114" i="1"/>
  <c r="AA107" i="1"/>
  <c r="AA113" i="1"/>
  <c r="AA85" i="1"/>
  <c r="AA109" i="1"/>
  <c r="AA88" i="1"/>
  <c r="AC88" i="1" s="1"/>
  <c r="AA82" i="1"/>
  <c r="AA83" i="1"/>
  <c r="AA91" i="1"/>
  <c r="AA94" i="1"/>
  <c r="AA92" i="1"/>
  <c r="AC92" i="1" s="1"/>
  <c r="AA93" i="1"/>
  <c r="AA98" i="1"/>
  <c r="AA99" i="1"/>
  <c r="AA90" i="1"/>
  <c r="AA89" i="1"/>
  <c r="AC89" i="1" s="1"/>
  <c r="AA96" i="1"/>
  <c r="AA95" i="1"/>
  <c r="AA97" i="1"/>
  <c r="AA100" i="1"/>
  <c r="AA117" i="1"/>
  <c r="AA116" i="1"/>
  <c r="AA115" i="1"/>
  <c r="AC115" i="1" s="1"/>
  <c r="C19" i="22"/>
  <c r="D19" i="22" s="1"/>
  <c r="E19" i="22" s="1"/>
  <c r="C19" i="12"/>
  <c r="D19" i="12" s="1"/>
  <c r="E19" i="12" s="1"/>
  <c r="AA125" i="1"/>
  <c r="AC125" i="1" s="1"/>
  <c r="AA121" i="1"/>
  <c r="AA119" i="1"/>
  <c r="AA122" i="1"/>
  <c r="AC122" i="1" s="1"/>
  <c r="AA120" i="1"/>
  <c r="AC120" i="1" s="1"/>
  <c r="AA123" i="1"/>
  <c r="AC123" i="1" s="1"/>
  <c r="AA124" i="1"/>
  <c r="AC124" i="1" s="1"/>
  <c r="AA118" i="1"/>
  <c r="AC118" i="1" s="1"/>
  <c r="AA102" i="1"/>
  <c r="AC102" i="1" s="1"/>
  <c r="AA105" i="1"/>
  <c r="AR6" i="1"/>
  <c r="AR10" i="1"/>
  <c r="AR13" i="1"/>
  <c r="AR8" i="1"/>
  <c r="AR7" i="1"/>
  <c r="AR5" i="1"/>
  <c r="AR4" i="1"/>
  <c r="AA75" i="1"/>
  <c r="AA81" i="1"/>
  <c r="AC81" i="1" s="1"/>
  <c r="AA56" i="1"/>
  <c r="AA29" i="1"/>
  <c r="AC29" i="1" s="1"/>
  <c r="AA36" i="1"/>
  <c r="AA44" i="1"/>
  <c r="AA37" i="1"/>
  <c r="AC37" i="1" s="1"/>
  <c r="AA52" i="1"/>
  <c r="AC52" i="1" s="1"/>
  <c r="AA65" i="1"/>
  <c r="AA25" i="1"/>
  <c r="AC25" i="1" s="1"/>
  <c r="AA76" i="1"/>
  <c r="AA126" i="1"/>
  <c r="AA59" i="1"/>
  <c r="AA64" i="1"/>
  <c r="AA17" i="1"/>
  <c r="AC17" i="1" s="1"/>
  <c r="AA39" i="1"/>
  <c r="AA47" i="1"/>
  <c r="AA22" i="1"/>
  <c r="AA60" i="1"/>
  <c r="AA40" i="1"/>
  <c r="AA55" i="1"/>
  <c r="AA54" i="1"/>
  <c r="AC54" i="1" s="1"/>
  <c r="AA14" i="1"/>
  <c r="AA27" i="1"/>
  <c r="AC27" i="1" s="1"/>
  <c r="AA34" i="1"/>
  <c r="AA42" i="1"/>
  <c r="AA50" i="1"/>
  <c r="AA30" i="1"/>
  <c r="AC30" i="1" s="1"/>
  <c r="AA45" i="1"/>
  <c r="AA78" i="1"/>
  <c r="AA32" i="1"/>
  <c r="AA51" i="1"/>
  <c r="AC51" i="1" s="1"/>
  <c r="AA77" i="1"/>
  <c r="AA57" i="1"/>
  <c r="AA62" i="1"/>
  <c r="AA18" i="1"/>
  <c r="AC18" i="1" s="1"/>
  <c r="AA28" i="1"/>
  <c r="AC28" i="1" s="1"/>
  <c r="AA43" i="1"/>
  <c r="AA20" i="1"/>
  <c r="AA79" i="1"/>
  <c r="AA58" i="1"/>
  <c r="AA63" i="1"/>
  <c r="AA16" i="1"/>
  <c r="AA23" i="1"/>
  <c r="AC23" i="1" s="1"/>
  <c r="AA31" i="1"/>
  <c r="AA38" i="1"/>
  <c r="AC38" i="1" s="1"/>
  <c r="AA46" i="1"/>
  <c r="AA66" i="1"/>
  <c r="AC66" i="1" s="1"/>
  <c r="AA80" i="1"/>
  <c r="AA53" i="1"/>
  <c r="AC53" i="1" s="1"/>
  <c r="AA26" i="1"/>
  <c r="AC26" i="1" s="1"/>
  <c r="AA33" i="1"/>
  <c r="AA49" i="1"/>
  <c r="AC49" i="1" s="1"/>
  <c r="AA35" i="1"/>
  <c r="AA61" i="1"/>
  <c r="AA41" i="1"/>
  <c r="AA15" i="1"/>
  <c r="AC15" i="1" s="1"/>
  <c r="AA6" i="1"/>
  <c r="AC6" i="1" s="1"/>
  <c r="AA13" i="1"/>
  <c r="AA7" i="1"/>
  <c r="AC7" i="1" s="1"/>
  <c r="AA8" i="1"/>
  <c r="AA9" i="1"/>
  <c r="AC9" i="1" s="1"/>
  <c r="AA10" i="1"/>
  <c r="AA11" i="1"/>
  <c r="AC11" i="1" s="1"/>
  <c r="AA24" i="1"/>
  <c r="AA12" i="1"/>
  <c r="AC12" i="1" s="1"/>
  <c r="AD72" i="1"/>
  <c r="AE72" i="1" s="1"/>
  <c r="AA69" i="1"/>
  <c r="AC69" i="1" s="1"/>
  <c r="AA70" i="1"/>
  <c r="AC70" i="1" s="1"/>
  <c r="AA2" i="1"/>
  <c r="AC2" i="1" s="1"/>
  <c r="AA5" i="1"/>
  <c r="AC5" i="1" s="1"/>
  <c r="AA67" i="1"/>
  <c r="AA73" i="1"/>
  <c r="AA74" i="1"/>
  <c r="AA19" i="1"/>
  <c r="R3" i="13"/>
  <c r="S3" i="13" s="1"/>
  <c r="R3" i="10"/>
  <c r="S3" i="10" s="1"/>
  <c r="AO2" i="1"/>
  <c r="R3" i="12"/>
  <c r="S3" i="12" s="1"/>
  <c r="R3" i="11"/>
  <c r="S3" i="11" s="1"/>
  <c r="R3" i="9"/>
  <c r="S3" i="9" s="1"/>
  <c r="R4" i="10"/>
  <c r="S4" i="10" s="1"/>
  <c r="R3" i="8"/>
  <c r="S3" i="8" s="1"/>
  <c r="AA3" i="1"/>
  <c r="AC3" i="1" s="1"/>
  <c r="AA4" i="1"/>
  <c r="AC4" i="1" s="1"/>
  <c r="AC10" i="1" l="1"/>
  <c r="AD10" i="1" s="1"/>
  <c r="AE10" i="1" s="1"/>
  <c r="AC108" i="1"/>
  <c r="AD108" i="1" s="1"/>
  <c r="AE108" i="1" s="1"/>
  <c r="AC78" i="1"/>
  <c r="AD78" i="1" s="1"/>
  <c r="AE78" i="1" s="1"/>
  <c r="AC64" i="1"/>
  <c r="AD64" i="1" s="1"/>
  <c r="AE64" i="1" s="1"/>
  <c r="AC94" i="1"/>
  <c r="AD94" i="1" s="1"/>
  <c r="AC86" i="1"/>
  <c r="AD86" i="1" s="1"/>
  <c r="AE86" i="1" s="1"/>
  <c r="AC91" i="1"/>
  <c r="AD91" i="1" s="1"/>
  <c r="AE91" i="1" s="1"/>
  <c r="AC87" i="1"/>
  <c r="AD87" i="1" s="1"/>
  <c r="AE87" i="1" s="1"/>
  <c r="AC83" i="1"/>
  <c r="AD83" i="1" s="1"/>
  <c r="AE83" i="1" s="1"/>
  <c r="AC32" i="1"/>
  <c r="AD32" i="1" s="1"/>
  <c r="AE32" i="1" s="1"/>
  <c r="AC19" i="1"/>
  <c r="AD19" i="1" s="1"/>
  <c r="AE19" i="1" s="1"/>
  <c r="AC63" i="1"/>
  <c r="AD63" i="1" s="1"/>
  <c r="AE63" i="1" s="1"/>
  <c r="AC42" i="1"/>
  <c r="AD42" i="1" s="1"/>
  <c r="AE42" i="1" s="1"/>
  <c r="AC116" i="1"/>
  <c r="AD116" i="1" s="1"/>
  <c r="AC93" i="1"/>
  <c r="AD93" i="1" s="1"/>
  <c r="AE93" i="1" s="1"/>
  <c r="AC31" i="1"/>
  <c r="AD31" i="1" s="1"/>
  <c r="AE31" i="1" s="1"/>
  <c r="AC76" i="1"/>
  <c r="AD76" i="1" s="1"/>
  <c r="AE76" i="1" s="1"/>
  <c r="AC65" i="1"/>
  <c r="AD65" i="1" s="1"/>
  <c r="AE65" i="1" s="1"/>
  <c r="AC117" i="1"/>
  <c r="AD117" i="1" s="1"/>
  <c r="AC119" i="1"/>
  <c r="AD119" i="1" s="1"/>
  <c r="AE119" i="1" s="1"/>
  <c r="AC8" i="1"/>
  <c r="AD8" i="1" s="1"/>
  <c r="AE8" i="1" s="1"/>
  <c r="AC13" i="1"/>
  <c r="AD13" i="1" s="1"/>
  <c r="AE13" i="1" s="1"/>
  <c r="AC58" i="1"/>
  <c r="AD58" i="1" s="1"/>
  <c r="AE58" i="1" s="1"/>
  <c r="AC100" i="1"/>
  <c r="AD100" i="1" s="1"/>
  <c r="AE100" i="1" s="1"/>
  <c r="AC109" i="1"/>
  <c r="AD109" i="1" s="1"/>
  <c r="AC39" i="1"/>
  <c r="AD39" i="1" s="1"/>
  <c r="AE39" i="1" s="1"/>
  <c r="AC45" i="1"/>
  <c r="AD45" i="1" s="1"/>
  <c r="AE45" i="1" s="1"/>
  <c r="AC82" i="1"/>
  <c r="AD82" i="1" s="1"/>
  <c r="AE82" i="1" s="1"/>
  <c r="AC67" i="1"/>
  <c r="AD67" i="1" s="1"/>
  <c r="AE67" i="1" s="1"/>
  <c r="AC61" i="1"/>
  <c r="AD61" i="1" s="1"/>
  <c r="AE61" i="1" s="1"/>
  <c r="AC20" i="1"/>
  <c r="AD20" i="1" s="1"/>
  <c r="AE20" i="1" s="1"/>
  <c r="AC14" i="1"/>
  <c r="AD14" i="1" s="1"/>
  <c r="AE14" i="1" s="1"/>
  <c r="AC97" i="1"/>
  <c r="AD97" i="1" s="1"/>
  <c r="AE97" i="1" s="1"/>
  <c r="AC85" i="1"/>
  <c r="AD85" i="1" s="1"/>
  <c r="AE85" i="1" s="1"/>
  <c r="AC44" i="1"/>
  <c r="AD44" i="1" s="1"/>
  <c r="AE44" i="1" s="1"/>
  <c r="AC95" i="1"/>
  <c r="AD95" i="1" s="1"/>
  <c r="AE95" i="1" s="1"/>
  <c r="AC113" i="1"/>
  <c r="AD113" i="1" s="1"/>
  <c r="AE113" i="1" s="1"/>
  <c r="AC73" i="1"/>
  <c r="AD73" i="1" s="1"/>
  <c r="AE73" i="1" s="1"/>
  <c r="AC79" i="1"/>
  <c r="AD79" i="1" s="1"/>
  <c r="AE79" i="1" s="1"/>
  <c r="AC55" i="1"/>
  <c r="AD55" i="1" s="1"/>
  <c r="AE55" i="1" s="1"/>
  <c r="AC36" i="1"/>
  <c r="AD36" i="1" s="1"/>
  <c r="AE36" i="1" s="1"/>
  <c r="AC96" i="1"/>
  <c r="AD96" i="1" s="1"/>
  <c r="AE96" i="1" s="1"/>
  <c r="AC107" i="1"/>
  <c r="AD107" i="1" s="1"/>
  <c r="AE107" i="1" s="1"/>
  <c r="C8" i="8"/>
  <c r="D8" i="8" s="1"/>
  <c r="E8" i="8" s="1"/>
  <c r="AC121" i="1"/>
  <c r="AC50" i="1"/>
  <c r="AD50" i="1" s="1"/>
  <c r="AE50" i="1" s="1"/>
  <c r="AC105" i="1"/>
  <c r="AD105" i="1" s="1"/>
  <c r="C10" i="14"/>
  <c r="D10" i="14" s="1"/>
  <c r="E10" i="14" s="1"/>
  <c r="AC33" i="1"/>
  <c r="AD33" i="1" s="1"/>
  <c r="AE33" i="1" s="1"/>
  <c r="AC40" i="1"/>
  <c r="AD40" i="1" s="1"/>
  <c r="AE40" i="1" s="1"/>
  <c r="AC114" i="1"/>
  <c r="AD114" i="1" s="1"/>
  <c r="AE114" i="1" s="1"/>
  <c r="AC46" i="1"/>
  <c r="AD46" i="1" s="1"/>
  <c r="AE46" i="1" s="1"/>
  <c r="AC126" i="1"/>
  <c r="AD126" i="1" s="1"/>
  <c r="AE126" i="1" s="1"/>
  <c r="AC62" i="1"/>
  <c r="AD62" i="1" s="1"/>
  <c r="AE62" i="1" s="1"/>
  <c r="AC60" i="1"/>
  <c r="AD60" i="1" s="1"/>
  <c r="AE60" i="1" s="1"/>
  <c r="AC56" i="1"/>
  <c r="AD56" i="1" s="1"/>
  <c r="AE56" i="1" s="1"/>
  <c r="AC90" i="1"/>
  <c r="AD90" i="1" s="1"/>
  <c r="AE90" i="1" s="1"/>
  <c r="AC110" i="1"/>
  <c r="AD110" i="1" s="1"/>
  <c r="AE110" i="1" s="1"/>
  <c r="AC74" i="1"/>
  <c r="AD74" i="1" s="1"/>
  <c r="AE74" i="1" s="1"/>
  <c r="AC41" i="1"/>
  <c r="AD41" i="1" s="1"/>
  <c r="AE41" i="1" s="1"/>
  <c r="AC43" i="1"/>
  <c r="AD43" i="1" s="1"/>
  <c r="AE43" i="1" s="1"/>
  <c r="AC57" i="1"/>
  <c r="AD57" i="1" s="1"/>
  <c r="AE57" i="1" s="1"/>
  <c r="AC22" i="1"/>
  <c r="AD22" i="1" s="1"/>
  <c r="AE22" i="1" s="1"/>
  <c r="AC99" i="1"/>
  <c r="AD99" i="1" s="1"/>
  <c r="AE99" i="1" s="1"/>
  <c r="AC112" i="1"/>
  <c r="AD112" i="1" s="1"/>
  <c r="AE112" i="1" s="1"/>
  <c r="AC59" i="1"/>
  <c r="AD59" i="1" s="1"/>
  <c r="AE59" i="1" s="1"/>
  <c r="AC16" i="1"/>
  <c r="AD16" i="1" s="1"/>
  <c r="AE16" i="1" s="1"/>
  <c r="AC34" i="1"/>
  <c r="AD34" i="1" s="1"/>
  <c r="AE34" i="1" s="1"/>
  <c r="AC35" i="1"/>
  <c r="AD35" i="1" s="1"/>
  <c r="AE35" i="1" s="1"/>
  <c r="AC24" i="1"/>
  <c r="AD24" i="1" s="1"/>
  <c r="AE24" i="1" s="1"/>
  <c r="AC80" i="1"/>
  <c r="AD80" i="1" s="1"/>
  <c r="AE80" i="1" s="1"/>
  <c r="AC77" i="1"/>
  <c r="AD77" i="1" s="1"/>
  <c r="AE77" i="1" s="1"/>
  <c r="AC47" i="1"/>
  <c r="AD47" i="1" s="1"/>
  <c r="AE47" i="1" s="1"/>
  <c r="AC75" i="1"/>
  <c r="AD75" i="1" s="1"/>
  <c r="AE75" i="1" s="1"/>
  <c r="AC98" i="1"/>
  <c r="AD98" i="1" s="1"/>
  <c r="AE98" i="1" s="1"/>
  <c r="AC111" i="1"/>
  <c r="AD111" i="1" s="1"/>
  <c r="AE111" i="1" s="1"/>
  <c r="C4" i="8"/>
  <c r="D4" i="8" s="1"/>
  <c r="E4" i="8" s="1"/>
  <c r="C5" i="9"/>
  <c r="D5" i="9" s="1"/>
  <c r="E5" i="9" s="1"/>
  <c r="C6" i="8"/>
  <c r="D6" i="8" s="1"/>
  <c r="E6" i="8" s="1"/>
  <c r="AD120" i="1"/>
  <c r="AE120" i="1" s="1"/>
  <c r="C7" i="8"/>
  <c r="D7" i="8" s="1"/>
  <c r="E7" i="8" s="1"/>
  <c r="AD51" i="1"/>
  <c r="AE51" i="1" s="1"/>
  <c r="C5" i="8"/>
  <c r="D5" i="8" s="1"/>
  <c r="E5" i="8" s="1"/>
  <c r="C4" i="9"/>
  <c r="D4" i="9" s="1"/>
  <c r="E4" i="9" s="1"/>
  <c r="C6" i="17"/>
  <c r="D6" i="17" s="1"/>
  <c r="E6" i="17" s="1"/>
  <c r="C4" i="17"/>
  <c r="D4" i="17" s="1"/>
  <c r="E4" i="17" s="1"/>
  <c r="C5" i="17"/>
  <c r="D5" i="17" s="1"/>
  <c r="C6" i="10"/>
  <c r="D6" i="10" s="1"/>
  <c r="E6" i="10" s="1"/>
  <c r="AP2" i="1"/>
  <c r="AD69" i="1"/>
  <c r="AE69" i="1" s="1"/>
  <c r="C7" i="10"/>
  <c r="D7" i="10" s="1"/>
  <c r="E7" i="10" s="1"/>
  <c r="C8" i="18"/>
  <c r="D8" i="18" s="1"/>
  <c r="E8" i="18" s="1"/>
  <c r="C9" i="14"/>
  <c r="D9" i="14" s="1"/>
  <c r="E9" i="14" s="1"/>
  <c r="C17" i="22"/>
  <c r="D17" i="22" s="1"/>
  <c r="E17" i="22" s="1"/>
  <c r="C17" i="12"/>
  <c r="D17" i="12" s="1"/>
  <c r="E17" i="12" s="1"/>
  <c r="AD11" i="1"/>
  <c r="AE11" i="1" s="1"/>
  <c r="C12" i="24"/>
  <c r="D12" i="24" s="1"/>
  <c r="E12" i="24" s="1"/>
  <c r="C12" i="11"/>
  <c r="D12" i="11" s="1"/>
  <c r="E12" i="11" s="1"/>
  <c r="C7" i="22"/>
  <c r="D7" i="22" s="1"/>
  <c r="E7" i="22" s="1"/>
  <c r="C7" i="12"/>
  <c r="D7" i="12" s="1"/>
  <c r="E7" i="12" s="1"/>
  <c r="C3" i="14"/>
  <c r="D3" i="14" s="1"/>
  <c r="E3" i="14" s="1"/>
  <c r="AD125" i="1"/>
  <c r="AE125" i="1" s="1"/>
  <c r="C9" i="13"/>
  <c r="D9" i="13" s="1"/>
  <c r="E9" i="13" s="1"/>
  <c r="C11" i="24"/>
  <c r="D11" i="24" s="1"/>
  <c r="E11" i="24" s="1"/>
  <c r="C11" i="11"/>
  <c r="D11" i="11" s="1"/>
  <c r="E11" i="11" s="1"/>
  <c r="AD2" i="1"/>
  <c r="AE2" i="1" s="1"/>
  <c r="C3" i="24"/>
  <c r="D3" i="24" s="1"/>
  <c r="E3" i="24" s="1"/>
  <c r="C4" i="22"/>
  <c r="D4" i="22" s="1"/>
  <c r="E4" i="22" s="1"/>
  <c r="C3" i="10"/>
  <c r="D3" i="10" s="1"/>
  <c r="E3" i="10" s="1"/>
  <c r="C3" i="9"/>
  <c r="D3" i="9" s="1"/>
  <c r="E3" i="9" s="1"/>
  <c r="C3" i="13"/>
  <c r="D3" i="13" s="1"/>
  <c r="E3" i="13" s="1"/>
  <c r="C3" i="11"/>
  <c r="D3" i="11" s="1"/>
  <c r="E3" i="11" s="1"/>
  <c r="C4" i="12"/>
  <c r="D4" i="12" s="1"/>
  <c r="E4" i="12" s="1"/>
  <c r="C9" i="22"/>
  <c r="D9" i="22" s="1"/>
  <c r="E9" i="22" s="1"/>
  <c r="C10" i="12"/>
  <c r="D10" i="12" s="1"/>
  <c r="E10" i="12" s="1"/>
  <c r="AD118" i="1"/>
  <c r="AE118" i="1" s="1"/>
  <c r="C7" i="18"/>
  <c r="D7" i="18" s="1"/>
  <c r="E7" i="18" s="1"/>
  <c r="C10" i="22"/>
  <c r="D10" i="22" s="1"/>
  <c r="E10" i="22" s="1"/>
  <c r="C4" i="14"/>
  <c r="D4" i="14" s="1"/>
  <c r="E4" i="14" s="1"/>
  <c r="C11" i="12"/>
  <c r="D11" i="12" s="1"/>
  <c r="E11" i="12" s="1"/>
  <c r="C3" i="8"/>
  <c r="D3" i="8" s="1"/>
  <c r="E3" i="8" s="1"/>
  <c r="C11" i="22"/>
  <c r="D11" i="22" s="1"/>
  <c r="E11" i="22" s="1"/>
  <c r="C7" i="14"/>
  <c r="D7" i="14" s="1"/>
  <c r="E7" i="14" s="1"/>
  <c r="C12" i="12"/>
  <c r="D12" i="12" s="1"/>
  <c r="E12" i="12" s="1"/>
  <c r="C8" i="22"/>
  <c r="D8" i="22" s="1"/>
  <c r="E8" i="22" s="1"/>
  <c r="C8" i="12"/>
  <c r="D8" i="12" s="1"/>
  <c r="E8" i="12" s="1"/>
  <c r="AD121" i="1"/>
  <c r="AE121" i="1" s="1"/>
  <c r="C6" i="13"/>
  <c r="D6" i="13" s="1"/>
  <c r="E6" i="13" s="1"/>
  <c r="C5" i="24"/>
  <c r="D5" i="24" s="1"/>
  <c r="E5" i="24" s="1"/>
  <c r="C5" i="11"/>
  <c r="D5" i="11" s="1"/>
  <c r="E5" i="11" s="1"/>
  <c r="AD102" i="1"/>
  <c r="AE102" i="1" s="1"/>
  <c r="C8" i="13"/>
  <c r="D8" i="13" s="1"/>
  <c r="E8" i="13" s="1"/>
  <c r="AD124" i="1"/>
  <c r="AE124" i="1" s="1"/>
  <c r="AD89" i="1"/>
  <c r="AE89" i="1" s="1"/>
  <c r="C3" i="18"/>
  <c r="D3" i="18" s="1"/>
  <c r="E3" i="18" s="1"/>
  <c r="C3" i="17"/>
  <c r="D3" i="17" s="1"/>
  <c r="E3" i="17" s="1"/>
  <c r="C9" i="18"/>
  <c r="D9" i="18" s="1"/>
  <c r="E9" i="18" s="1"/>
  <c r="C6" i="22"/>
  <c r="D6" i="22" s="1"/>
  <c r="E6" i="22" s="1"/>
  <c r="C12" i="14"/>
  <c r="D12" i="14" s="1"/>
  <c r="E12" i="14" s="1"/>
  <c r="C6" i="12"/>
  <c r="D6" i="12" s="1"/>
  <c r="E6" i="12" s="1"/>
  <c r="AD81" i="1"/>
  <c r="AE81" i="1" s="1"/>
  <c r="C4" i="23"/>
  <c r="D4" i="23" s="1"/>
  <c r="E4" i="23" s="1"/>
  <c r="C15" i="22"/>
  <c r="D15" i="22" s="1"/>
  <c r="E15" i="22" s="1"/>
  <c r="C6" i="14"/>
  <c r="D6" i="14" s="1"/>
  <c r="E6" i="14" s="1"/>
  <c r="C16" i="12"/>
  <c r="D16" i="12" s="1"/>
  <c r="E16" i="12" s="1"/>
  <c r="C13" i="22"/>
  <c r="D13" i="22" s="1"/>
  <c r="E13" i="22" s="1"/>
  <c r="C14" i="12"/>
  <c r="D14" i="12" s="1"/>
  <c r="E14" i="12" s="1"/>
  <c r="C8" i="14"/>
  <c r="D8" i="14" s="1"/>
  <c r="E8" i="14" s="1"/>
  <c r="AD123" i="1"/>
  <c r="AD115" i="1"/>
  <c r="C12" i="22"/>
  <c r="D12" i="22" s="1"/>
  <c r="E12" i="22" s="1"/>
  <c r="C5" i="14"/>
  <c r="D5" i="14" s="1"/>
  <c r="E5" i="14" s="1"/>
  <c r="C13" i="12"/>
  <c r="D13" i="12" s="1"/>
  <c r="E13" i="12" s="1"/>
  <c r="AD52" i="1"/>
  <c r="AE52" i="1" s="1"/>
  <c r="C4" i="13"/>
  <c r="D4" i="13" s="1"/>
  <c r="E4" i="13" s="1"/>
  <c r="C16" i="22"/>
  <c r="D16" i="22" s="1"/>
  <c r="E16" i="22" s="1"/>
  <c r="C6" i="24"/>
  <c r="D6" i="24" s="1"/>
  <c r="E6" i="24" s="1"/>
  <c r="C6" i="11"/>
  <c r="D6" i="11" s="1"/>
  <c r="E6" i="11" s="1"/>
  <c r="C9" i="12"/>
  <c r="D9" i="12" s="1"/>
  <c r="E9" i="12" s="1"/>
  <c r="C13" i="24"/>
  <c r="D13" i="24" s="1"/>
  <c r="E13" i="24" s="1"/>
  <c r="C13" i="11"/>
  <c r="D13" i="11" s="1"/>
  <c r="E13" i="11" s="1"/>
  <c r="AD7" i="1"/>
  <c r="AE7" i="1" s="1"/>
  <c r="C4" i="24"/>
  <c r="D4" i="24" s="1"/>
  <c r="E4" i="24" s="1"/>
  <c r="C4" i="11"/>
  <c r="D4" i="11" s="1"/>
  <c r="E4" i="11" s="1"/>
  <c r="C10" i="24"/>
  <c r="D10" i="24" s="1"/>
  <c r="E10" i="24" s="1"/>
  <c r="C10" i="11"/>
  <c r="D10" i="11" s="1"/>
  <c r="E10" i="11" s="1"/>
  <c r="C7" i="24"/>
  <c r="D7" i="24" s="1"/>
  <c r="E7" i="24" s="1"/>
  <c r="C7" i="11"/>
  <c r="D7" i="11" s="1"/>
  <c r="E7" i="11" s="1"/>
  <c r="C4" i="18"/>
  <c r="D4" i="18" s="1"/>
  <c r="E4" i="18" s="1"/>
  <c r="AD88" i="1"/>
  <c r="AE88" i="1" s="1"/>
  <c r="C5" i="18"/>
  <c r="D5" i="18" s="1"/>
  <c r="E5" i="18" s="1"/>
  <c r="AD92" i="1"/>
  <c r="AE92" i="1" s="1"/>
  <c r="C3" i="22"/>
  <c r="D3" i="22" s="1"/>
  <c r="E3" i="22" s="1"/>
  <c r="C8" i="24"/>
  <c r="D8" i="24" s="1"/>
  <c r="E8" i="24" s="1"/>
  <c r="C3" i="12"/>
  <c r="D3" i="12" s="1"/>
  <c r="E3" i="12" s="1"/>
  <c r="C4" i="10"/>
  <c r="D4" i="10" s="1"/>
  <c r="E4" i="10" s="1"/>
  <c r="C8" i="11"/>
  <c r="D8" i="11" s="1"/>
  <c r="E8" i="11" s="1"/>
  <c r="C9" i="24"/>
  <c r="D9" i="24" s="1"/>
  <c r="E9" i="24" s="1"/>
  <c r="C9" i="11"/>
  <c r="D9" i="11" s="1"/>
  <c r="E9" i="11" s="1"/>
  <c r="C5" i="13"/>
  <c r="D5" i="13" s="1"/>
  <c r="E5" i="13" s="1"/>
  <c r="C14" i="22"/>
  <c r="D14" i="22" s="1"/>
  <c r="E14" i="22" s="1"/>
  <c r="C15" i="12"/>
  <c r="D15" i="12" s="1"/>
  <c r="E15" i="12" s="1"/>
  <c r="C3" i="25"/>
  <c r="D3" i="25" s="1"/>
  <c r="E3" i="25" s="1"/>
  <c r="C14" i="11"/>
  <c r="D14" i="11" s="1"/>
  <c r="E14" i="11" s="1"/>
  <c r="C3" i="23"/>
  <c r="D3" i="23" s="1"/>
  <c r="E3" i="23" s="1"/>
  <c r="C11" i="14"/>
  <c r="D11" i="14" s="1"/>
  <c r="E11" i="14" s="1"/>
  <c r="C18" i="22"/>
  <c r="D18" i="22" s="1"/>
  <c r="E18" i="22" s="1"/>
  <c r="C18" i="12"/>
  <c r="D18" i="12" s="1"/>
  <c r="E18" i="12" s="1"/>
  <c r="AD122" i="1"/>
  <c r="AE122" i="1" s="1"/>
  <c r="C7" i="13"/>
  <c r="D7" i="13" s="1"/>
  <c r="E7" i="13" s="1"/>
  <c r="AD12" i="1"/>
  <c r="AE12" i="1" s="1"/>
  <c r="C5" i="22"/>
  <c r="D5" i="22" s="1"/>
  <c r="E5" i="22" s="1"/>
  <c r="C5" i="10"/>
  <c r="D5" i="10" s="1"/>
  <c r="E5" i="10" s="1"/>
  <c r="C5" i="12"/>
  <c r="D5" i="12" s="1"/>
  <c r="E5" i="12" s="1"/>
  <c r="AD84" i="1"/>
  <c r="AE84" i="1" s="1"/>
  <c r="C6" i="18"/>
  <c r="D6" i="18" s="1"/>
  <c r="E6" i="18" s="1"/>
  <c r="AD6" i="1"/>
  <c r="AE6" i="1" s="1"/>
  <c r="AD9" i="1"/>
  <c r="AE9" i="1" s="1"/>
  <c r="AD5" i="1"/>
  <c r="AE5" i="1" s="1"/>
  <c r="AD15" i="1"/>
  <c r="AE15" i="1" s="1"/>
  <c r="AD70" i="1"/>
  <c r="AE70" i="1" s="1"/>
  <c r="AD66" i="1"/>
  <c r="AE66" i="1" s="1"/>
  <c r="AD27" i="1"/>
  <c r="AE27" i="1" s="1"/>
  <c r="AD29" i="1"/>
  <c r="AE29" i="1" s="1"/>
  <c r="AD38" i="1"/>
  <c r="AE38" i="1" s="1"/>
  <c r="AD25" i="1"/>
  <c r="AE25" i="1" s="1"/>
  <c r="AD53" i="1"/>
  <c r="AE53" i="1" s="1"/>
  <c r="AD49" i="1"/>
  <c r="AE49" i="1" s="1"/>
  <c r="AD28" i="1"/>
  <c r="AE28" i="1" s="1"/>
  <c r="AD23" i="1"/>
  <c r="AE23" i="1" s="1"/>
  <c r="AD18" i="1"/>
  <c r="AE18" i="1" s="1"/>
  <c r="AD54" i="1"/>
  <c r="AE54" i="1" s="1"/>
  <c r="AD26" i="1"/>
  <c r="AE26" i="1" s="1"/>
  <c r="AD30" i="1"/>
  <c r="AE30" i="1" s="1"/>
  <c r="AD17" i="1"/>
  <c r="AE17" i="1" s="1"/>
  <c r="AD37" i="1"/>
  <c r="AE37" i="1" s="1"/>
  <c r="AR2" i="1"/>
  <c r="AD4" i="1"/>
  <c r="AE4" i="1" s="1"/>
  <c r="AD3" i="1"/>
  <c r="AE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B97E1D-6245-4FA6-A8F0-CC11C766D72E}" keepAlive="1" name="Query - latest?symbol=BCH,BTC,ETH,OMG,XMR,XRA,XRP&amp;CMC_PRO_API_KEY=d7866e6a-8b06-4197-a5e" description="Connection to the 'latest?symbol=BCH,BTC,ETH,OMG,XMR,XRA,XRP&amp;CMC_PRO_API_KEY=d7866e6a-8b06-4197-a5e' query in the workbook." type="5" refreshedVersion="8" background="1" refreshOnLoad="1" saveData="1">
    <dbPr connection="Provider=Microsoft.Mashup.OleDb.1;Data Source=$Workbook$;Location=&quot;latest?symbol=BCH,BTC,ETH,OMG,XMR,XRA,XRP&amp;CMC_PRO_API_KEY=d7866e6a-8b06-4197-a5e&quot;;Extended Properties=&quot;&quot;" command="SELECT * FROM [latest?symbol=BCH,BTC,ETH,OMG,XMR,XRA,XRP&amp;CMC_PRO_API_KEY=d7866e6a-8b06-4197-a5e]"/>
  </connection>
  <connection id="2" xr16:uid="{02B6A13C-3712-40AC-A479-CF8B69E16B18}" keepAlive="1" name="Query - usd" description="Connection to the 'usd' query in the workbook." type="5" refreshedVersion="8" background="1" refreshOnLoad="1" saveData="1">
    <dbPr connection="Provider=Microsoft.Mashup.OleDb.1;Data Source=$Workbook$;Location=usd;Extended Properties=&quot;&quot;" command="SELECT * FROM [usd]"/>
  </connection>
</connections>
</file>

<file path=xl/sharedStrings.xml><?xml version="1.0" encoding="utf-8"?>
<sst xmlns="http://schemas.openxmlformats.org/spreadsheetml/2006/main" count="1181" uniqueCount="440">
  <si>
    <t>Nome</t>
  </si>
  <si>
    <t>Tipo</t>
  </si>
  <si>
    <t>Data</t>
  </si>
  <si>
    <t>Quantità</t>
  </si>
  <si>
    <t>Prezzo</t>
  </si>
  <si>
    <t>Commissioni</t>
  </si>
  <si>
    <t>Spese valuta</t>
  </si>
  <si>
    <t>Costo</t>
  </si>
  <si>
    <t>A</t>
  </si>
  <si>
    <t>Valuta</t>
  </si>
  <si>
    <t>EUR</t>
  </si>
  <si>
    <t>Cambio</t>
  </si>
  <si>
    <t>Spese euro</t>
  </si>
  <si>
    <t>Ricavo</t>
  </si>
  <si>
    <t>Mercato</t>
  </si>
  <si>
    <t>Delta</t>
  </si>
  <si>
    <t>Valore</t>
  </si>
  <si>
    <t>Dividendi euro</t>
  </si>
  <si>
    <t>ISIN</t>
  </si>
  <si>
    <t>Ticker</t>
  </si>
  <si>
    <t>Variazione quantità</t>
  </si>
  <si>
    <t>Delta percentuale</t>
  </si>
  <si>
    <t>Tassa plusvalenza</t>
  </si>
  <si>
    <t>Tassa</t>
  </si>
  <si>
    <t>Guadagno</t>
  </si>
  <si>
    <t>Classe</t>
  </si>
  <si>
    <t>Guadagno percentuale</t>
  </si>
  <si>
    <t>Guadagno netto</t>
  </si>
  <si>
    <t>ETF</t>
  </si>
  <si>
    <t>USD</t>
  </si>
  <si>
    <t>O</t>
  </si>
  <si>
    <t>Name</t>
  </si>
  <si>
    <t>Value.symbol</t>
  </si>
  <si>
    <t>Value.quote.USD.price</t>
  </si>
  <si>
    <t>baseCurrency</t>
  </si>
  <si>
    <t>targetCurrency</t>
  </si>
  <si>
    <t>targetName</t>
  </si>
  <si>
    <t>inverseRate</t>
  </si>
  <si>
    <t>exchangeRate</t>
  </si>
  <si>
    <t>AUST</t>
  </si>
  <si>
    <t>AED</t>
  </si>
  <si>
    <t>U.A.E Dirham</t>
  </si>
  <si>
    <t>AVAX</t>
  </si>
  <si>
    <t>AFN</t>
  </si>
  <si>
    <t>Afghan afghani</t>
  </si>
  <si>
    <t>BCH</t>
  </si>
  <si>
    <t>ALL</t>
  </si>
  <si>
    <t>Albanian lek</t>
  </si>
  <si>
    <t>BNB</t>
  </si>
  <si>
    <t>AMD</t>
  </si>
  <si>
    <t>Armenia Dram</t>
  </si>
  <si>
    <t>BTC</t>
  </si>
  <si>
    <t>ANG</t>
  </si>
  <si>
    <t>Neth. Antillean Guilder</t>
  </si>
  <si>
    <t>BUSD</t>
  </si>
  <si>
    <t>AOA</t>
  </si>
  <si>
    <t>Angolan kwanza</t>
  </si>
  <si>
    <t>CAKE</t>
  </si>
  <si>
    <t>ARS</t>
  </si>
  <si>
    <t>Argentine Peso</t>
  </si>
  <si>
    <t>CRO</t>
  </si>
  <si>
    <t>AUD</t>
  </si>
  <si>
    <t>Australian Dollar</t>
  </si>
  <si>
    <t>DAI</t>
  </si>
  <si>
    <t>AWG</t>
  </si>
  <si>
    <t>Aruban florin</t>
  </si>
  <si>
    <t>DOGE</t>
  </si>
  <si>
    <t>AZN</t>
  </si>
  <si>
    <t>Azerbaijan Manat</t>
  </si>
  <si>
    <t>ETH</t>
  </si>
  <si>
    <t>BAM</t>
  </si>
  <si>
    <t>Bosnia and Herzegovina convertible mark</t>
  </si>
  <si>
    <t>ETHW</t>
  </si>
  <si>
    <t>BBD</t>
  </si>
  <si>
    <t>Barbadian Dollar</t>
  </si>
  <si>
    <t>EURS</t>
  </si>
  <si>
    <t>BDT</t>
  </si>
  <si>
    <t>Bangladeshi taka</t>
  </si>
  <si>
    <t>LUNA</t>
  </si>
  <si>
    <t>BGN</t>
  </si>
  <si>
    <t>Bulgarian Lev</t>
  </si>
  <si>
    <t>LUNAX</t>
  </si>
  <si>
    <t>BHD</t>
  </si>
  <si>
    <t>Bahrain Dinar</t>
  </si>
  <si>
    <t>LUNC</t>
  </si>
  <si>
    <t>BIF</t>
  </si>
  <si>
    <t>Burundian franc</t>
  </si>
  <si>
    <t>MATIC</t>
  </si>
  <si>
    <t>BND</t>
  </si>
  <si>
    <t>Brunei Dollar</t>
  </si>
  <si>
    <t>NEXO</t>
  </si>
  <si>
    <t>BOB</t>
  </si>
  <si>
    <t>Bolivian Boliviano</t>
  </si>
  <si>
    <t>OMG</t>
  </si>
  <si>
    <t>BRL</t>
  </si>
  <si>
    <t>Brazilian Real</t>
  </si>
  <si>
    <t>PNT</t>
  </si>
  <si>
    <t>BSD</t>
  </si>
  <si>
    <t>Bahamian Dollar</t>
  </si>
  <si>
    <t>SHIB</t>
  </si>
  <si>
    <t>BWP</t>
  </si>
  <si>
    <t>Botswana Pula</t>
  </si>
  <si>
    <t>SLND</t>
  </si>
  <si>
    <t>BYN</t>
  </si>
  <si>
    <t>Belarussian Ruble</t>
  </si>
  <si>
    <t>SOL</t>
  </si>
  <si>
    <t>BZD</t>
  </si>
  <si>
    <t>Belize dollar</t>
  </si>
  <si>
    <t>USDC</t>
  </si>
  <si>
    <t>CAD</t>
  </si>
  <si>
    <t>Canadian Dollar</t>
  </si>
  <si>
    <t>USDT</t>
  </si>
  <si>
    <t>CDF</t>
  </si>
  <si>
    <t>Congolese franc</t>
  </si>
  <si>
    <t>UST</t>
  </si>
  <si>
    <t>CHF</t>
  </si>
  <si>
    <t>Swiss Franc</t>
  </si>
  <si>
    <t>XMR</t>
  </si>
  <si>
    <t>CLP</t>
  </si>
  <si>
    <t>Chilean Peso</t>
  </si>
  <si>
    <t>XRA</t>
  </si>
  <si>
    <t>CNY</t>
  </si>
  <si>
    <t>Chinese Yuan</t>
  </si>
  <si>
    <t>XRP</t>
  </si>
  <si>
    <t>COP</t>
  </si>
  <si>
    <t>Colombian Peso</t>
  </si>
  <si>
    <t>XTZ</t>
  </si>
  <si>
    <t>CRC</t>
  </si>
  <si>
    <t>Costa Rican Colón</t>
  </si>
  <si>
    <t>CUP</t>
  </si>
  <si>
    <t>Cuban peso</t>
  </si>
  <si>
    <t>CVE</t>
  </si>
  <si>
    <t>Cape Verde escudo</t>
  </si>
  <si>
    <t>CZK</t>
  </si>
  <si>
    <t>Czech Koruna</t>
  </si>
  <si>
    <t>DJF</t>
  </si>
  <si>
    <t>Djiboutian franc</t>
  </si>
  <si>
    <t>DKK</t>
  </si>
  <si>
    <t>Danish Krone</t>
  </si>
  <si>
    <t>DOP</t>
  </si>
  <si>
    <t>Dominican Peso</t>
  </si>
  <si>
    <t>DZD</t>
  </si>
  <si>
    <t>Algerian Dinar</t>
  </si>
  <si>
    <t>EGP</t>
  </si>
  <si>
    <t>Egyptian Pound</t>
  </si>
  <si>
    <t>ERN</t>
  </si>
  <si>
    <t>Eritrean nakfa</t>
  </si>
  <si>
    <t>ETB</t>
  </si>
  <si>
    <t>Ethiopian birr</t>
  </si>
  <si>
    <t>Euro</t>
  </si>
  <si>
    <t>FJD</t>
  </si>
  <si>
    <t>Fiji Dollar</t>
  </si>
  <si>
    <t>GBP</t>
  </si>
  <si>
    <t>U.K. Pound Sterling</t>
  </si>
  <si>
    <t>GEL</t>
  </si>
  <si>
    <t>Georgian lari</t>
  </si>
  <si>
    <t>GHS</t>
  </si>
  <si>
    <t>Ghanaian Cedi</t>
  </si>
  <si>
    <t>GIP</t>
  </si>
  <si>
    <t>Gibraltar pound</t>
  </si>
  <si>
    <t>GMD</t>
  </si>
  <si>
    <t>Gambian dalasi</t>
  </si>
  <si>
    <t>GNF</t>
  </si>
  <si>
    <t>Guinean franc</t>
  </si>
  <si>
    <t>GTQ</t>
  </si>
  <si>
    <t>Guatemalan Quetzal</t>
  </si>
  <si>
    <t>GYD</t>
  </si>
  <si>
    <t>Guyanese dollar</t>
  </si>
  <si>
    <t>HKD</t>
  </si>
  <si>
    <t>Hong Kong Dollar</t>
  </si>
  <si>
    <t>HNL</t>
  </si>
  <si>
    <t>Honduran Lempira</t>
  </si>
  <si>
    <t>HRK</t>
  </si>
  <si>
    <t>HTG</t>
  </si>
  <si>
    <t>Haitian gourde</t>
  </si>
  <si>
    <t>HUF</t>
  </si>
  <si>
    <t>Hungarian Forint</t>
  </si>
  <si>
    <t>IDR</t>
  </si>
  <si>
    <t>Indonesian Rupiah</t>
  </si>
  <si>
    <t>ILS</t>
  </si>
  <si>
    <t>Israeli New Sheqel</t>
  </si>
  <si>
    <t>INR</t>
  </si>
  <si>
    <t>Indian Rupee</t>
  </si>
  <si>
    <t>IQD</t>
  </si>
  <si>
    <t>Iraqi dinar</t>
  </si>
  <si>
    <t>IRR</t>
  </si>
  <si>
    <t>Iranian rial</t>
  </si>
  <si>
    <t>ISK</t>
  </si>
  <si>
    <t>Icelandic Krona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</si>
  <si>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</si>
  <si>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</si>
  <si>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</si>
  <si>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</si>
  <si>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</si>
  <si>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</si>
  <si>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</si>
  <si>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</si>
  <si>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</si>
  <si>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</si>
  <si>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</si>
  <si>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</si>
  <si>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</si>
  <si>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 xml:space="preserve">	Comoro franc</t>
  </si>
  <si>
    <t>KRW</t>
  </si>
  <si>
    <t>South Korean Won</t>
  </si>
  <si>
    <t>KWD</t>
  </si>
  <si>
    <t>Kuwaiti Dinar</t>
  </si>
  <si>
    <t>KZT</t>
  </si>
  <si>
    <t>Kazakhstani Tenge</t>
  </si>
  <si>
    <t>LAK</t>
  </si>
  <si>
    <t>Lao kip</t>
  </si>
  <si>
    <t>LBP</t>
  </si>
  <si>
    <t>Lebanese Pound</t>
  </si>
  <si>
    <t>LKR</t>
  </si>
  <si>
    <t>Sri Lanka Rupee</t>
  </si>
  <si>
    <t>LRD</t>
  </si>
  <si>
    <t>Liberian dollar</t>
  </si>
  <si>
    <t>LSL</t>
  </si>
  <si>
    <t>Lesotho loti</t>
  </si>
  <si>
    <t>LYD</t>
  </si>
  <si>
    <t>Libyan Dinar</t>
  </si>
  <si>
    <t>MAD</t>
  </si>
  <si>
    <t>Moroccan Dirham</t>
  </si>
  <si>
    <t>MDL</t>
  </si>
  <si>
    <t>Moldova Lei</t>
  </si>
  <si>
    <t>MGA</t>
  </si>
  <si>
    <t>Malagasy ariary</t>
  </si>
  <si>
    <t>MKD</t>
  </si>
  <si>
    <t>Macedonian denar</t>
  </si>
  <si>
    <t>MMK</t>
  </si>
  <si>
    <t>Myanma Kyat</t>
  </si>
  <si>
    <t>MNT</t>
  </si>
  <si>
    <t>Mongolian togrog</t>
  </si>
  <si>
    <t>MOP</t>
  </si>
  <si>
    <t>Macanese pataca</t>
  </si>
  <si>
    <t>MRO</t>
  </si>
  <si>
    <t>MRU</t>
  </si>
  <si>
    <t>Mauritanian ouguiya</t>
  </si>
  <si>
    <t>MUR</t>
  </si>
  <si>
    <t>Mauritian Rupee</t>
  </si>
  <si>
    <t>MVR</t>
  </si>
  <si>
    <t>Maldivian rufiyaa</t>
  </si>
  <si>
    <t>MWK</t>
  </si>
  <si>
    <t>Malawian kwacha</t>
  </si>
  <si>
    <t>MXN</t>
  </si>
  <si>
    <t>Mexican Peso</t>
  </si>
  <si>
    <t>MYR</t>
  </si>
  <si>
    <t>Malaysian Ringgit</t>
  </si>
  <si>
    <t>MZN</t>
  </si>
  <si>
    <t>Mozambican metical</t>
  </si>
  <si>
    <t>NAD</t>
  </si>
  <si>
    <t>Namibian dollar</t>
  </si>
  <si>
    <t>NGN</t>
  </si>
  <si>
    <t>Nigerian Naira</t>
  </si>
  <si>
    <t>NIO</t>
  </si>
  <si>
    <t>Nicaraguan Córdoba</t>
  </si>
  <si>
    <t>NOK</t>
  </si>
  <si>
    <t>Norwegian Krone</t>
  </si>
  <si>
    <t>NPR</t>
  </si>
  <si>
    <t>Nepalese Rupee</t>
  </si>
  <si>
    <t>NZD</t>
  </si>
  <si>
    <t>New Zealand Dollar</t>
  </si>
  <si>
    <t>OMR</t>
  </si>
  <si>
    <t>Omani Rial</t>
  </si>
  <si>
    <t>PAB</t>
  </si>
  <si>
    <t>Panamanian Balboa</t>
  </si>
  <si>
    <t>PEN</t>
  </si>
  <si>
    <t>Peruvian Nuevo Sol</t>
  </si>
  <si>
    <t>PGK</t>
  </si>
  <si>
    <t>Papua New Guinean kina</t>
  </si>
  <si>
    <t>PHP</t>
  </si>
  <si>
    <t>Philippine Peso</t>
  </si>
  <si>
    <t>PKR</t>
  </si>
  <si>
    <t>Pakistani Rupee</t>
  </si>
  <si>
    <t>PLN</t>
  </si>
  <si>
    <t>Polish Zloty</t>
  </si>
  <si>
    <t>PYG</t>
  </si>
  <si>
    <t>Paraguayan Guaraní</t>
  </si>
  <si>
    <t>QAR</t>
  </si>
  <si>
    <t>Qatari Rial</t>
  </si>
  <si>
    <t>RON</t>
  </si>
  <si>
    <t>Romanian New Leu</t>
  </si>
  <si>
    <t>RSD</t>
  </si>
  <si>
    <t>Serbian Dinar</t>
  </si>
  <si>
    <t>RUB</t>
  </si>
  <si>
    <t>Russian Rouble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</si>
  <si>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</si>
  <si>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</si>
  <si>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</si>
  <si>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</si>
  <si>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</si>
  <si>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</si>
  <si>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</si>
  <si>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</si>
  <si>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SDG</t>
  </si>
  <si>
    <t>Sudanese pound</t>
  </si>
  <si>
    <t>SEK</t>
  </si>
  <si>
    <t>Swedish Krona</t>
  </si>
  <si>
    <t>SGD</t>
  </si>
  <si>
    <t>Singapore Dollar</t>
  </si>
  <si>
    <t>SOS</t>
  </si>
  <si>
    <t>Somali shilling</t>
  </si>
  <si>
    <t>SRD</t>
  </si>
  <si>
    <t>Surinamese dollar</t>
  </si>
  <si>
    <t>SSP</t>
  </si>
  <si>
    <t>South Sudanese pound</t>
  </si>
  <si>
    <t>STN</t>
  </si>
  <si>
    <t>São Tomé and Príncipe Dobra</t>
  </si>
  <si>
    <t>SVC</t>
  </si>
  <si>
    <t>Salvadoran colon</t>
  </si>
  <si>
    <t>SYP</t>
  </si>
  <si>
    <t>Syrian pound</t>
  </si>
  <si>
    <t>SZL</t>
  </si>
  <si>
    <t>Swazi lilangeni</t>
  </si>
  <si>
    <t>THB</t>
  </si>
  <si>
    <t>Thai Baht</t>
  </si>
  <si>
    <t>TJS</t>
  </si>
  <si>
    <t>Tajikistan Ruble</t>
  </si>
  <si>
    <t>TMT</t>
  </si>
  <si>
    <t>New Turkmenistan Manat</t>
  </si>
  <si>
    <t>TND</t>
  </si>
  <si>
    <t>Tunisian Dinar</t>
  </si>
  <si>
    <t>TOP</t>
  </si>
  <si>
    <t>Tongan paʻanga</t>
  </si>
  <si>
    <t>TRY</t>
  </si>
  <si>
    <t>Turkish Lira</t>
  </si>
  <si>
    <t>TTD</t>
  </si>
  <si>
    <t>Trinidad Tobago Dollar</t>
  </si>
  <si>
    <t>TWD</t>
  </si>
  <si>
    <t xml:space="preserve">New Taiwan Dollar </t>
  </si>
  <si>
    <t>TZS</t>
  </si>
  <si>
    <t>Tanzanian shilling</t>
  </si>
  <si>
    <t>UAH</t>
  </si>
  <si>
    <t>Ukrainian Hryvnia</t>
  </si>
  <si>
    <t>UGX</t>
  </si>
  <si>
    <t>Ugandan shilling</t>
  </si>
  <si>
    <t>UYU</t>
  </si>
  <si>
    <t>Uruguayan Peso</t>
  </si>
  <si>
    <t>UZS</t>
  </si>
  <si>
    <t>Uzbekistan Sum</t>
  </si>
  <si>
    <t>VES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</si>
  <si>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</si>
  <si>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</si>
  <si>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</si>
  <si>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</si>
  <si>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</si>
  <si>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</si>
  <si>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</si>
  <si>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</si>
  <si>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Central African CFA Franc</t>
  </si>
  <si>
    <t>XCD</t>
  </si>
  <si>
    <t>East Caribbean Dollar</t>
  </si>
  <si>
    <t>XOF</t>
  </si>
  <si>
    <t>West African CFA Franc</t>
  </si>
  <si>
    <t>XPF</t>
  </si>
  <si>
    <t>CFP Franc</t>
  </si>
  <si>
    <t>YER</t>
  </si>
  <si>
    <t>Yemeni rial</t>
  </si>
  <si>
    <t>ZAR</t>
  </si>
  <si>
    <t>South African Rand</t>
  </si>
  <si>
    <t>ZMW</t>
  </si>
  <si>
    <t>Zambian kwacha</t>
  </si>
  <si>
    <t>Cambio EUR</t>
  </si>
  <si>
    <t>Azioni</t>
  </si>
  <si>
    <t>Obblig</t>
  </si>
  <si>
    <t>Area</t>
  </si>
  <si>
    <t>Italia</t>
  </si>
  <si>
    <t>Settore</t>
  </si>
  <si>
    <t>ID</t>
  </si>
  <si>
    <t>Dividendi valuta</t>
  </si>
  <si>
    <t>Dividendi totali euro</t>
  </si>
  <si>
    <t>Costo totale</t>
  </si>
  <si>
    <t>Valore totale</t>
  </si>
  <si>
    <t>Rendimento medio</t>
  </si>
  <si>
    <t>Ricavo totale</t>
  </si>
  <si>
    <t>Plusvalenza</t>
  </si>
  <si>
    <t>Titoli in portafoglio</t>
  </si>
  <si>
    <t>Titoli venduti</t>
  </si>
  <si>
    <t>Intermediario</t>
  </si>
  <si>
    <t>energia</t>
  </si>
  <si>
    <t>banca</t>
  </si>
  <si>
    <t>farmacia</t>
  </si>
  <si>
    <t>auto</t>
  </si>
  <si>
    <t>siderurgia</t>
  </si>
  <si>
    <t>consumo</t>
  </si>
  <si>
    <t>alimentari</t>
  </si>
  <si>
    <t>Emittente</t>
  </si>
  <si>
    <t>Lyxor</t>
  </si>
  <si>
    <t>Deutsche Bank</t>
  </si>
  <si>
    <t>ishares</t>
  </si>
  <si>
    <t>UBS</t>
  </si>
  <si>
    <t>ICBCCS</t>
  </si>
  <si>
    <t>Amundi</t>
  </si>
  <si>
    <t>Franklin</t>
  </si>
  <si>
    <t>Vanguard</t>
  </si>
  <si>
    <t>Invesco</t>
  </si>
  <si>
    <t>EU</t>
  </si>
  <si>
    <t>US</t>
  </si>
  <si>
    <t>UK</t>
  </si>
  <si>
    <t>Canada</t>
  </si>
  <si>
    <t>Australia</t>
  </si>
  <si>
    <t>Russia</t>
  </si>
  <si>
    <t>Messico</t>
  </si>
  <si>
    <t>Giappone</t>
  </si>
  <si>
    <t>Svizzera</t>
  </si>
  <si>
    <t>Sud Africa</t>
  </si>
  <si>
    <t>Cina</t>
  </si>
  <si>
    <t>Svezia</t>
  </si>
  <si>
    <t>India</t>
  </si>
  <si>
    <t>Corea</t>
  </si>
  <si>
    <t>tecnologia</t>
  </si>
  <si>
    <t>industria</t>
  </si>
  <si>
    <t>immobili</t>
  </si>
  <si>
    <t>distribuzione</t>
  </si>
  <si>
    <t>Kazakistan</t>
  </si>
  <si>
    <t>Indonesia</t>
  </si>
  <si>
    <t>Statistiche</t>
  </si>
  <si>
    <t>Hodlnaut</t>
  </si>
  <si>
    <t>Exodus</t>
  </si>
  <si>
    <t>Binance</t>
  </si>
  <si>
    <t>Terra station</t>
  </si>
  <si>
    <t>Phantom</t>
  </si>
  <si>
    <t>CC</t>
  </si>
  <si>
    <t>Liquidi</t>
  </si>
  <si>
    <t>CR</t>
  </si>
  <si>
    <t>CD</t>
  </si>
  <si>
    <t>BBVA</t>
  </si>
  <si>
    <t>N26</t>
  </si>
  <si>
    <t>governativo</t>
  </si>
  <si>
    <t>Fineco</t>
  </si>
  <si>
    <t>Directa</t>
  </si>
  <si>
    <t>Arancio</t>
  </si>
  <si>
    <t>Sella</t>
  </si>
  <si>
    <t>Trust Wallet</t>
  </si>
  <si>
    <t>Coinbase Wallet</t>
  </si>
  <si>
    <t>Electrum</t>
  </si>
  <si>
    <t>crypto.com</t>
  </si>
  <si>
    <t>Carta ricaricabile crypto.com</t>
  </si>
  <si>
    <t>Conto deposito Directa</t>
  </si>
  <si>
    <t>cdDirecta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</si>
</sst>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[$€-410]"/>
    <numFmt numFmtId="165" formatCode="0.0%"/>
    <numFmt numFmtId="166" formatCode="#,##0.0000\ [$€-410]"/>
    <numFmt numFmtId="167" formatCode="\+#,##0;\-#,##0"/>
    <numFmt numFmtId="168" formatCode="\+#,##0.00\ [$€-410];\-#,##0.00\ [$€-410]"/>
    <numFmt numFmtId="169" formatCode="\+0%;\-0%"/>
    <numFmt numFmtId="170" formatCode="0.000000000"/>
    <numFmt numFmtId="171" formatCode="0.0000000"/>
    <numFmt numFmtId="172" formatCode="#,##0\ [$€-410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0" fontId="0" fillId="3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164" fontId="0" fillId="4" borderId="0" xfId="0" applyNumberFormat="1" applyFill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0" fontId="2" fillId="3" borderId="0" xfId="1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0" fontId="2" fillId="4" borderId="0" xfId="1" applyNumberFormat="1" applyFont="1" applyFill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10" fontId="0" fillId="4" borderId="0" xfId="1" applyNumberFormat="1" applyFont="1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166" fontId="2" fillId="3" borderId="0" xfId="0" applyNumberFormat="1" applyFont="1" applyFill="1" applyAlignment="1">
      <alignment horizontal="center" vertical="center" wrapText="1"/>
    </xf>
    <xf numFmtId="166" fontId="0" fillId="3" borderId="0" xfId="0" applyNumberFormat="1" applyFill="1" applyAlignment="1">
      <alignment horizontal="right"/>
    </xf>
    <xf numFmtId="166" fontId="0" fillId="3" borderId="0" xfId="0" applyNumberFormat="1" applyFill="1"/>
    <xf numFmtId="167" fontId="2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166" fontId="2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right"/>
    </xf>
    <xf numFmtId="166" fontId="0" fillId="0" borderId="0" xfId="0" applyNumberFormat="1"/>
    <xf numFmtId="168" fontId="2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169" fontId="2" fillId="0" borderId="0" xfId="1" applyNumberFormat="1" applyFont="1" applyFill="1" applyAlignment="1">
      <alignment horizontal="center" vertical="center" wrapText="1"/>
    </xf>
    <xf numFmtId="169" fontId="0" fillId="0" borderId="0" xfId="1" applyNumberFormat="1" applyFont="1" applyFill="1" applyAlignment="1">
      <alignment horizontal="right"/>
    </xf>
    <xf numFmtId="169" fontId="0" fillId="0" borderId="0" xfId="1" applyNumberFormat="1" applyFont="1" applyFill="1"/>
    <xf numFmtId="166" fontId="2" fillId="4" borderId="0" xfId="0" applyNumberFormat="1" applyFont="1" applyFill="1" applyAlignment="1">
      <alignment horizontal="center" vertical="center" wrapText="1"/>
    </xf>
    <xf numFmtId="166" fontId="0" fillId="4" borderId="0" xfId="0" applyNumberFormat="1" applyFill="1" applyAlignment="1">
      <alignment horizontal="right"/>
    </xf>
    <xf numFmtId="166" fontId="0" fillId="4" borderId="0" xfId="0" applyNumberFormat="1" applyFill="1"/>
    <xf numFmtId="169" fontId="2" fillId="4" borderId="0" xfId="1" applyNumberFormat="1" applyFont="1" applyFill="1" applyAlignment="1">
      <alignment horizontal="center" vertical="center" wrapText="1"/>
    </xf>
    <xf numFmtId="169" fontId="0" fillId="4" borderId="0" xfId="1" applyNumberFormat="1" applyFont="1" applyFill="1" applyAlignment="1">
      <alignment horizontal="right"/>
    </xf>
    <xf numFmtId="169" fontId="0" fillId="4" borderId="0" xfId="1" applyNumberFormat="1" applyFont="1" applyFill="1"/>
    <xf numFmtId="0" fontId="3" fillId="0" borderId="0" xfId="2"/>
    <xf numFmtId="170" fontId="3" fillId="0" borderId="0" xfId="2" applyNumberFormat="1"/>
    <xf numFmtId="0" fontId="4" fillId="0" borderId="0" xfId="2" applyFont="1"/>
    <xf numFmtId="171" fontId="4" fillId="0" borderId="0" xfId="2" applyNumberFormat="1" applyFont="1"/>
    <xf numFmtId="171" fontId="3" fillId="0" borderId="0" xfId="2" applyNumberFormat="1"/>
    <xf numFmtId="0" fontId="4" fillId="5" borderId="0" xfId="2" applyFont="1" applyFill="1"/>
    <xf numFmtId="171" fontId="4" fillId="5" borderId="0" xfId="2" applyNumberFormat="1" applyFont="1" applyFill="1"/>
    <xf numFmtId="0" fontId="3" fillId="5" borderId="0" xfId="2" applyFill="1"/>
    <xf numFmtId="0" fontId="3" fillId="3" borderId="0" xfId="2" applyFill="1"/>
    <xf numFmtId="171" fontId="3" fillId="3" borderId="0" xfId="2" applyNumberFormat="1" applyFill="1"/>
    <xf numFmtId="165" fontId="2" fillId="2" borderId="0" xfId="1" applyNumberFormat="1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horizontal="right"/>
    </xf>
    <xf numFmtId="165" fontId="0" fillId="2" borderId="0" xfId="1" applyNumberFormat="1" applyFont="1" applyFill="1"/>
    <xf numFmtId="164" fontId="2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ill="1"/>
    <xf numFmtId="14" fontId="0" fillId="0" borderId="0" xfId="0" applyNumberFormat="1" applyAlignment="1">
      <alignment horizontal="right"/>
    </xf>
    <xf numFmtId="172" fontId="0" fillId="0" borderId="0" xfId="0" applyNumberFormat="1"/>
    <xf numFmtId="169" fontId="0" fillId="0" borderId="0" xfId="1" applyNumberFormat="1" applyFont="1"/>
    <xf numFmtId="172" fontId="2" fillId="0" borderId="0" xfId="0" applyNumberFormat="1" applyFont="1" applyAlignment="1">
      <alignment horizontal="center" vertical="center" wrapText="1"/>
    </xf>
    <xf numFmtId="0" fontId="2" fillId="5" borderId="0" xfId="0" applyFont="1" applyFill="1"/>
    <xf numFmtId="172" fontId="2" fillId="5" borderId="0" xfId="0" applyNumberFormat="1" applyFont="1" applyFill="1"/>
    <xf numFmtId="14" fontId="2" fillId="4" borderId="0" xfId="0" applyNumberFormat="1" applyFont="1" applyFill="1" applyAlignment="1">
      <alignment horizontal="center" vertical="center" wrapText="1"/>
    </xf>
    <xf numFmtId="14" fontId="0" fillId="4" borderId="0" xfId="0" applyNumberFormat="1" applyFill="1"/>
    <xf numFmtId="0" fontId="2" fillId="2" borderId="0" xfId="0" applyFont="1" applyFill="1" applyAlignment="1">
      <alignment horizontal="right" vertical="center" wrapText="1"/>
    </xf>
  </cellXfs>
  <cellStyles count="3">
    <cellStyle name="Normal 2" xfId="2" xr:uid="{2721C872-9B59-47CC-A537-3EE062C2C435}"/>
    <cellStyle name="Normale" xfId="0" builtinId="0"/>
    <cellStyle name="Percentuale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4119485064368"/>
          <c:y val="0.2193441965587635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tipo'!$C$2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4-417D-843D-4FE44A9274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4-417D-843D-4FE44A9274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B4-417D-843D-4FE44A9274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B4-417D-843D-4FE44A9274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B4-417D-843D-4FE44A9274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B4-417D-843D-4FE44A92741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tipo'!$A$3:$A$8</c:f>
              <c:strCache>
                <c:ptCount val="6"/>
                <c:pt idx="0">
                  <c:v>ETF</c:v>
                </c:pt>
                <c:pt idx="1">
                  <c:v>A</c:v>
                </c:pt>
                <c:pt idx="2">
                  <c:v>O</c:v>
                </c:pt>
                <c:pt idx="3">
                  <c:v>CC</c:v>
                </c:pt>
                <c:pt idx="4">
                  <c:v>CD</c:v>
                </c:pt>
                <c:pt idx="5">
                  <c:v>CR</c:v>
                </c:pt>
              </c:strCache>
            </c:strRef>
          </c:cat>
          <c:val>
            <c:numRef>
              <c:f>'Per tipo'!$C$3:$C$8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A-4751-9409-64CB5390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596144231971"/>
          <c:y val="0.39677930883639545"/>
          <c:w val="0.15807680289963758"/>
          <c:h val="0.36247995042286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Intermediario'!$C$2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66-4CB8-AC01-6C2F2DFED3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66-4CB8-AC01-6C2F2DFED3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66-4CB8-AC01-6C2F2DFED3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66-4CB8-AC01-6C2F2DFED3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66-4CB8-AC01-6C2F2DFED3F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66-4CB8-AC01-6C2F2DFED3F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66-4CB8-AC01-6C2F2DFED3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466-4CB8-AC01-6C2F2DFED3F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66-4CB8-AC01-6C2F2DFED3F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Intermediario'!$A$3:$A$11</c:f>
              <c:strCache>
                <c:ptCount val="7"/>
                <c:pt idx="0">
                  <c:v>Fineco</c:v>
                </c:pt>
                <c:pt idx="1">
                  <c:v>Directa</c:v>
                </c:pt>
                <c:pt idx="2">
                  <c:v>Sella</c:v>
                </c:pt>
                <c:pt idx="3">
                  <c:v>crypto.com</c:v>
                </c:pt>
                <c:pt idx="4">
                  <c:v>BBVA</c:v>
                </c:pt>
                <c:pt idx="5">
                  <c:v>N26</c:v>
                </c:pt>
                <c:pt idx="6">
                  <c:v>Arancio</c:v>
                </c:pt>
              </c:strCache>
            </c:strRef>
          </c:cat>
          <c:val>
            <c:numRef>
              <c:f>'Per Intermediario'!$C$3:$C$11</c:f>
              <c:numCache>
                <c:formatCode>#,##0\ [$€-410]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466-4CB8-AC01-6C2F2DFE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0.39677930883639545"/>
          <c:w val="0.23990168290547451"/>
          <c:h val="0.36247995042286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Intermediario'!$S$2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Intermediario'!$O$3:$O$11</c:f>
              <c:strCache>
                <c:ptCount val="7"/>
                <c:pt idx="0">
                  <c:v>Fineco</c:v>
                </c:pt>
                <c:pt idx="1">
                  <c:v>Directa</c:v>
                </c:pt>
                <c:pt idx="2">
                  <c:v>Sella</c:v>
                </c:pt>
                <c:pt idx="3">
                  <c:v>crypto.com</c:v>
                </c:pt>
                <c:pt idx="4">
                  <c:v>BBVA</c:v>
                </c:pt>
                <c:pt idx="5">
                  <c:v>N26</c:v>
                </c:pt>
                <c:pt idx="6">
                  <c:v>Arancio</c:v>
                </c:pt>
              </c:strCache>
            </c:strRef>
          </c:cat>
          <c:val>
            <c:numRef>
              <c:f>'Per Intermediario'!$S$3:$S$11</c:f>
              <c:numCache>
                <c:formatCode>\+0%;\-0%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F89-9C8E-586C3537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'Per Intermediario'!$R$2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EF-4AC7-9867-196AD6D35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EF-4AC7-9867-196AD6D35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EF-4AC7-9867-196AD6D35A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EF-4AC7-9867-196AD6D35A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EF-4AC7-9867-196AD6D35A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EF-4AC7-9867-196AD6D35A8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Intermediario'!$O$3:$O$8</c:f>
              <c:strCache>
                <c:ptCount val="6"/>
                <c:pt idx="0">
                  <c:v>Fineco</c:v>
                </c:pt>
                <c:pt idx="1">
                  <c:v>Directa</c:v>
                </c:pt>
                <c:pt idx="2">
                  <c:v>Sella</c:v>
                </c:pt>
                <c:pt idx="3">
                  <c:v>crypto.com</c:v>
                </c:pt>
                <c:pt idx="4">
                  <c:v>BBVA</c:v>
                </c:pt>
                <c:pt idx="5">
                  <c:v>N26</c:v>
                </c:pt>
              </c:strCache>
            </c:strRef>
          </c:cat>
          <c:val>
            <c:numRef>
              <c:f>'Per Intermediario'!$R$3:$R$8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EF-4AC7-9867-196AD6D3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537598425196852"/>
          <c:y val="0.23205963837853597"/>
          <c:w val="0.1825813648293963"/>
          <c:h val="0.51794036162146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Area'!$C$2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35-4CF8-9974-0D435FF464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35-4CF8-9974-0D435FF464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35-4CF8-9974-0D435FF46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35-4CF8-9974-0D435FF464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35-4CF8-9974-0D435FF464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35-4CF8-9974-0D435FF464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44-43F0-8DB7-1C4C024E99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44-43F0-8DB7-1C4C024E99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44-43F0-8DB7-1C4C024E99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529-4182-8644-1C7A3070D5D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529-4182-8644-1C7A3070D5D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529-4182-8644-1C7A3070D5D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529-4182-8644-1C7A3070D5D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529-4182-8644-1C7A3070D5D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529-4182-8644-1C7A3070D5D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529-4182-8644-1C7A3070D5D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529-4182-8644-1C7A3070D5D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Area'!$A$3:$A$19</c:f>
              <c:strCache>
                <c:ptCount val="17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Italia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'Per Area'!$C$3:$C$19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35-4CF8-9974-0D435FF46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3.7341809846328566E-2"/>
          <c:w val="0.23990168290547451"/>
          <c:h val="0.93025076350944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Area'!$S$2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Area'!$O$3:$O$17</c:f>
              <c:strCache>
                <c:ptCount val="15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Italia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</c:strCache>
            </c:strRef>
          </c:cat>
          <c:val>
            <c:numRef>
              <c:f>'Per Area'!$S$3:$S$17</c:f>
              <c:numCache>
                <c:formatCode>\+0%;\-0%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B-4A1E-9550-D83319D90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30446194225716"/>
          <c:y val="0.19121682706328375"/>
          <c:w val="0.42772440944881895"/>
          <c:h val="0.71287401574803155"/>
        </c:manualLayout>
      </c:layout>
      <c:pieChart>
        <c:varyColors val="1"/>
        <c:ser>
          <c:idx val="0"/>
          <c:order val="0"/>
          <c:tx>
            <c:strRef>
              <c:f>'Per Area'!$R$2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79-42F6-B14E-9532D628F2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79-42F6-B14E-9532D628F2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9-42F6-B14E-9532D628F2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79-42F6-B14E-9532D628F2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79-42F6-B14E-9532D628F2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79-42F6-B14E-9532D628F2E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3F-4613-95C1-9890D7D3D44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3F-4613-95C1-9890D7D3D44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3F-4613-95C1-9890D7D3D44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3F-4613-95C1-9890D7D3D44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33F-4613-95C1-9890D7D3D44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33F-4613-95C1-9890D7D3D44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33F-4613-95C1-9890D7D3D44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33F-4613-95C1-9890D7D3D44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33F-4613-95C1-9890D7D3D44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33F-4613-95C1-9890D7D3D44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33F-4613-95C1-9890D7D3D44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Area'!$O$3:$O$19</c:f>
              <c:strCache>
                <c:ptCount val="17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Italia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'Per Area'!$R$3:$R$19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61E-813B-48365C357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202296587926512"/>
          <c:y val="6.0763342082239706E-2"/>
          <c:w val="0.18595384951881011"/>
          <c:h val="0.90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'Azionario per Area'!$C$2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08-4A5B-B564-672DFA9AE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08-4A5B-B564-672DFA9AE0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08-4A5B-B564-672DFA9AE0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08-4A5B-B564-672DFA9AE0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08-4A5B-B564-672DFA9AE0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08-4A5B-B564-672DFA9AE0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C08-4A5B-B564-672DFA9AE0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C08-4A5B-B564-672DFA9AE0C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C08-4A5B-B564-672DFA9AE0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C08-4A5B-B564-672DFA9AE0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C08-4A5B-B564-672DFA9AE0C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C08-4A5B-B564-672DFA9AE0C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C08-4A5B-B564-672DFA9AE0C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C08-4A5B-B564-672DFA9AE0C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C08-4A5B-B564-672DFA9AE0C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C08-4A5B-B564-672DFA9AE0C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C08-4A5B-B564-672DFA9AE0C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'Azionario per Area'!$A$3:$A$19</c:f>
              <c:strCache>
                <c:ptCount val="17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Australia</c:v>
                </c:pt>
                <c:pt idx="7">
                  <c:v>Corea</c:v>
                </c:pt>
                <c:pt idx="8">
                  <c:v>Messico</c:v>
                </c:pt>
                <c:pt idx="9">
                  <c:v>Svizzera</c:v>
                </c:pt>
                <c:pt idx="10">
                  <c:v>India</c:v>
                </c:pt>
                <c:pt idx="11">
                  <c:v>Sud Africa</c:v>
                </c:pt>
                <c:pt idx="12">
                  <c:v>Svezia</c:v>
                </c:pt>
                <c:pt idx="13">
                  <c:v>Italia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'Azionario per Area'!$C$3:$C$19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C08-4A5B-B564-672DFA9AE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3.7341809846328566E-2"/>
          <c:w val="0.23990168290547451"/>
          <c:h val="0.93025076350944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'Azionario per Area'!$S$2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'Azionario per Area'!$O$3:$O$17</c:f>
              <c:strCache>
                <c:ptCount val="15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Australia</c:v>
                </c:pt>
                <c:pt idx="7">
                  <c:v>Corea</c:v>
                </c:pt>
                <c:pt idx="8">
                  <c:v>Messico</c:v>
                </c:pt>
                <c:pt idx="9">
                  <c:v>Svizzera</c:v>
                </c:pt>
                <c:pt idx="10">
                  <c:v>India</c:v>
                </c:pt>
                <c:pt idx="11">
                  <c:v>Sud Africa</c:v>
                </c:pt>
                <c:pt idx="12">
                  <c:v>Svezia</c:v>
                </c:pt>
                <c:pt idx="13">
                  <c:v>Italia</c:v>
                </c:pt>
                <c:pt idx="14">
                  <c:v>Indonesia</c:v>
                </c:pt>
              </c:strCache>
            </c:strRef>
          </c:cat>
          <c:val>
            <c:numRef>
              <c:f>'Azionario per Area'!$S$3:$S$17</c:f>
              <c:numCache>
                <c:formatCode>\+0%;\-0%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1-4DCF-AB94-BA5ADC46B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30446194225716"/>
          <c:y val="0.19121682706328375"/>
          <c:w val="0.42772440944881895"/>
          <c:h val="0.71287401574803155"/>
        </c:manualLayout>
      </c:layout>
      <c:pieChart>
        <c:varyColors val="1"/>
        <c:ser>
          <c:idx val="0"/>
          <c:order val="0"/>
          <c:tx>
            <c:strRef>
              <c:f>'Azionario per Area'!$R$2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01-47B9-B97B-62EC3F7D3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01-47B9-B97B-62EC3F7D3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01-47B9-B97B-62EC3F7D3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01-47B9-B97B-62EC3F7D3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01-47B9-B97B-62EC3F7D38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01-47B9-B97B-62EC3F7D38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01-47B9-B97B-62EC3F7D38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A01-47B9-B97B-62EC3F7D38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A01-47B9-B97B-62EC3F7D38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A01-47B9-B97B-62EC3F7D389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A01-47B9-B97B-62EC3F7D389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A01-47B9-B97B-62EC3F7D389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A01-47B9-B97B-62EC3F7D389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A01-47B9-B97B-62EC3F7D389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A01-47B9-B97B-62EC3F7D389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A01-47B9-B97B-62EC3F7D389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A01-47B9-B97B-62EC3F7D3896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'Azionario per Area'!$O$3:$O$19</c:f>
              <c:strCache>
                <c:ptCount val="17"/>
                <c:pt idx="0">
                  <c:v>US</c:v>
                </c:pt>
                <c:pt idx="1">
                  <c:v>EU</c:v>
                </c:pt>
                <c:pt idx="2">
                  <c:v>UK</c:v>
                </c:pt>
                <c:pt idx="3">
                  <c:v>Cina</c:v>
                </c:pt>
                <c:pt idx="4">
                  <c:v>Canada</c:v>
                </c:pt>
                <c:pt idx="5">
                  <c:v>Giappone</c:v>
                </c:pt>
                <c:pt idx="6">
                  <c:v>Australia</c:v>
                </c:pt>
                <c:pt idx="7">
                  <c:v>Corea</c:v>
                </c:pt>
                <c:pt idx="8">
                  <c:v>Messico</c:v>
                </c:pt>
                <c:pt idx="9">
                  <c:v>Svizzera</c:v>
                </c:pt>
                <c:pt idx="10">
                  <c:v>India</c:v>
                </c:pt>
                <c:pt idx="11">
                  <c:v>Sud Africa</c:v>
                </c:pt>
                <c:pt idx="12">
                  <c:v>Svezia</c:v>
                </c:pt>
                <c:pt idx="13">
                  <c:v>Italia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'Azionario per Area'!$R$3:$R$19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A01-47B9-B97B-62EC3F7D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202296587926512"/>
          <c:y val="6.0763342082239706E-2"/>
          <c:w val="0.18595384951881011"/>
          <c:h val="0.90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'Obblig per Area'!$C$2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3-4646-9CD8-F45A86BE3F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43-4646-9CD8-F45A86BE3F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43-4646-9CD8-F45A86BE3F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43-4646-9CD8-F45A86BE3F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43-4646-9CD8-F45A86BE3F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43-4646-9CD8-F45A86BE3F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243-4646-9CD8-F45A86BE3F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243-4646-9CD8-F45A86BE3F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243-4646-9CD8-F45A86BE3F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243-4646-9CD8-F45A86BE3F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243-4646-9CD8-F45A86BE3FC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243-4646-9CD8-F45A86BE3FC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243-4646-9CD8-F45A86BE3FC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243-4646-9CD8-F45A86BE3FC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243-4646-9CD8-F45A86BE3FC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243-4646-9CD8-F45A86BE3FC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243-4646-9CD8-F45A86BE3FC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'Obblig per Area'!$A$3:$A$19</c:f>
              <c:strCache>
                <c:ptCount val="17"/>
                <c:pt idx="0">
                  <c:v>Italia</c:v>
                </c:pt>
                <c:pt idx="1">
                  <c:v>EU</c:v>
                </c:pt>
                <c:pt idx="2">
                  <c:v>US</c:v>
                </c:pt>
                <c:pt idx="3">
                  <c:v>UK</c:v>
                </c:pt>
                <c:pt idx="4">
                  <c:v>Cina</c:v>
                </c:pt>
                <c:pt idx="5">
                  <c:v>Canada</c:v>
                </c:pt>
                <c:pt idx="6">
                  <c:v>Giappone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'Obblig per Area'!$C$3:$C$19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243-4646-9CD8-F45A86BE3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3.7341809846328566E-2"/>
          <c:w val="0.23990168290547451"/>
          <c:h val="0.93025076350944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tipo'!$S$2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tipo'!$O$3:$O$8</c:f>
              <c:strCache>
                <c:ptCount val="6"/>
                <c:pt idx="0">
                  <c:v>ETF</c:v>
                </c:pt>
                <c:pt idx="1">
                  <c:v>A</c:v>
                </c:pt>
                <c:pt idx="2">
                  <c:v>O</c:v>
                </c:pt>
                <c:pt idx="3">
                  <c:v>CC</c:v>
                </c:pt>
                <c:pt idx="4">
                  <c:v>CD</c:v>
                </c:pt>
                <c:pt idx="5">
                  <c:v>CR</c:v>
                </c:pt>
              </c:strCache>
            </c:strRef>
          </c:cat>
          <c:val>
            <c:numRef>
              <c:f>'Per tipo'!$S$3:$S$8</c:f>
              <c:numCache>
                <c:formatCode>\+0%;\-0%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0-4168-B808-172494CB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'Obblig per Area'!$S$2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'Obblig per Area'!$O$3:$O$17</c:f>
              <c:strCache>
                <c:ptCount val="15"/>
                <c:pt idx="0">
                  <c:v>Italia</c:v>
                </c:pt>
                <c:pt idx="1">
                  <c:v>EU</c:v>
                </c:pt>
                <c:pt idx="2">
                  <c:v>US</c:v>
                </c:pt>
                <c:pt idx="3">
                  <c:v>UK</c:v>
                </c:pt>
                <c:pt idx="4">
                  <c:v>Cina</c:v>
                </c:pt>
                <c:pt idx="5">
                  <c:v>Canada</c:v>
                </c:pt>
                <c:pt idx="6">
                  <c:v>Giappone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</c:strCache>
            </c:strRef>
          </c:cat>
          <c:val>
            <c:numRef>
              <c:f>'Obblig per Area'!$S$3:$S$17</c:f>
              <c:numCache>
                <c:formatCode>\+0%;\-0%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7-4791-B8CC-44F7E79C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30446194225716"/>
          <c:y val="0.19121682706328375"/>
          <c:w val="0.42772440944881895"/>
          <c:h val="0.71287401574803155"/>
        </c:manualLayout>
      </c:layout>
      <c:pieChart>
        <c:varyColors val="1"/>
        <c:ser>
          <c:idx val="0"/>
          <c:order val="0"/>
          <c:tx>
            <c:strRef>
              <c:f>'Obblig per Area'!$R$2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81-4CD7-9CEB-FE8051B864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81-4CD7-9CEB-FE8051B864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81-4CD7-9CEB-FE8051B864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81-4CD7-9CEB-FE8051B864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81-4CD7-9CEB-FE8051B864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81-4CD7-9CEB-FE8051B864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81-4CD7-9CEB-FE8051B864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81-4CD7-9CEB-FE8051B864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81-4CD7-9CEB-FE8051B864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881-4CD7-9CEB-FE8051B8645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881-4CD7-9CEB-FE8051B8645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881-4CD7-9CEB-FE8051B8645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881-4CD7-9CEB-FE8051B8645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881-4CD7-9CEB-FE8051B8645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881-4CD7-9CEB-FE8051B8645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881-4CD7-9CEB-FE8051B8645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881-4CD7-9CEB-FE8051B8645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'Obblig per Area'!$O$3:$O$19</c:f>
              <c:strCache>
                <c:ptCount val="17"/>
                <c:pt idx="0">
                  <c:v>Italia</c:v>
                </c:pt>
                <c:pt idx="1">
                  <c:v>EU</c:v>
                </c:pt>
                <c:pt idx="2">
                  <c:v>US</c:v>
                </c:pt>
                <c:pt idx="3">
                  <c:v>UK</c:v>
                </c:pt>
                <c:pt idx="4">
                  <c:v>Cina</c:v>
                </c:pt>
                <c:pt idx="5">
                  <c:v>Canada</c:v>
                </c:pt>
                <c:pt idx="6">
                  <c:v>Giappone</c:v>
                </c:pt>
                <c:pt idx="7">
                  <c:v>Australia</c:v>
                </c:pt>
                <c:pt idx="8">
                  <c:v>Corea</c:v>
                </c:pt>
                <c:pt idx="9">
                  <c:v>Messico</c:v>
                </c:pt>
                <c:pt idx="10">
                  <c:v>Svizzera</c:v>
                </c:pt>
                <c:pt idx="11">
                  <c:v>India</c:v>
                </c:pt>
                <c:pt idx="12">
                  <c:v>Sud Africa</c:v>
                </c:pt>
                <c:pt idx="13">
                  <c:v>Svezia</c:v>
                </c:pt>
                <c:pt idx="14">
                  <c:v>Indonesia</c:v>
                </c:pt>
                <c:pt idx="15">
                  <c:v>Russia</c:v>
                </c:pt>
                <c:pt idx="16">
                  <c:v>Kazakistan</c:v>
                </c:pt>
              </c:strCache>
            </c:strRef>
          </c:cat>
          <c:val>
            <c:numRef>
              <c:f>'Obblig per Area'!$R$3:$R$19</c:f>
              <c:numCache>
                <c:formatCode>#,##0\ [$€-410]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881-4CD7-9CEB-FE8051B8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202296587926512"/>
          <c:y val="6.0763342082239706E-2"/>
          <c:w val="0.18595384951881011"/>
          <c:h val="0.90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17153941431478373"/>
          <c:w val="0.56524534976004692"/>
          <c:h val="0.7748308708602436"/>
        </c:manualLayout>
      </c:layout>
      <c:pieChart>
        <c:varyColors val="1"/>
        <c:ser>
          <c:idx val="0"/>
          <c:order val="0"/>
          <c:tx>
            <c:strRef>
              <c:f>'Per Settore'!$C$2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E-40FE-97E6-16C7CB8605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3E-40FE-97E6-16C7CB8605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3E-40FE-97E6-16C7CB8605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3E-40FE-97E6-16C7CB8605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3E-40FE-97E6-16C7CB8605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3E-40FE-97E6-16C7CB8605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F6-43E3-A0B1-4A145168C77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F6-43E3-A0B1-4A145168C7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F6-43E3-A0B1-4A145168C77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182-44A5-8DC1-A996933630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182-44A5-8DC1-A996933630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449-49D0-AA84-AC55175A278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Settore'!$A$3:$A$14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'Per Settore'!$C$3:$C$14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3E-40FE-97E6-16C7CB860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9.585338291046952E-2"/>
          <c:w val="0.23990168290547451"/>
          <c:h val="0.87173920968212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Settore'!$S$2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Settore'!$O$3:$O$14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'Per Settore'!$S$3:$S$14</c:f>
              <c:numCache>
                <c:formatCode>\+0%;\-0%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C-4B7B-9B2D-C2BC735AA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'Per Settore'!$R$2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2-4BD0-92E8-1C5E776C2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2-4BD0-92E8-1C5E776C2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92-4BD0-92E8-1C5E776C2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92-4BD0-92E8-1C5E776C2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92-4BD0-92E8-1C5E776C2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92-4BD0-92E8-1C5E776C2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02A-4FB2-894B-E0B8BFF3E3E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2A-4FB2-894B-E0B8BFF3E3E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02A-4FB2-894B-E0B8BFF3E3E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02A-4FB2-894B-E0B8BFF3E3E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02A-4FB2-894B-E0B8BFF3E3E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675-425D-8F4D-4E61E30AD95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Settore'!$O$3:$O$14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'Per Settore'!$R$3:$R$14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9DC-9454-E20F7594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648709536307955"/>
          <c:y val="7.4652230971128594E-2"/>
          <c:w val="0.22147025371828519"/>
          <c:h val="0.8883107319918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9048273814764E-2"/>
          <c:y val="0.18527552129862396"/>
          <c:w val="0.6216699199769391"/>
          <c:h val="0.76109474442343783"/>
        </c:manualLayout>
      </c:layout>
      <c:pieChart>
        <c:varyColors val="1"/>
        <c:ser>
          <c:idx val="0"/>
          <c:order val="0"/>
          <c:tx>
            <c:strRef>
              <c:f>'Azionario per Settore'!$C$2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F4-49DD-B281-96C5D73D49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F4-49DD-B281-96C5D73D49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F4-49DD-B281-96C5D73D49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F4-49DD-B281-96C5D73D49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F4-49DD-B281-96C5D73D49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F4-49DD-B281-96C5D73D49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F4-49DD-B281-96C5D73D49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F4-49DD-B281-96C5D73D49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7F4-49DD-B281-96C5D73D49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7F4-49DD-B281-96C5D73D49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7F4-49DD-B281-96C5D73D49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7F4-49DD-B281-96C5D73D498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'Azionario per Settore'!$A$3:$A$14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'Azionario per Settore'!$C$3:$C$14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F4-49DD-B281-96C5D73D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9.585338291046952E-2"/>
          <c:w val="0.23990168290547451"/>
          <c:h val="0.87173920968212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'Azionario per Settore'!$S$2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'Azionario per Settore'!$O$3:$O$14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'Azionario per Settore'!$S$3:$S$14</c:f>
              <c:numCache>
                <c:formatCode>\+0%;\-0%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5-4710-97B0-63E74C27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'Azionario per Settore'!$R$2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A-402A-9125-D28CC53E63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A-402A-9125-D28CC53E63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CA-402A-9125-D28CC53E63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CA-402A-9125-D28CC53E63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CA-402A-9125-D28CC53E63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CA-402A-9125-D28CC53E63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CA-402A-9125-D28CC53E63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ECA-402A-9125-D28CC53E63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ECA-402A-9125-D28CC53E63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ECA-402A-9125-D28CC53E63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ECA-402A-9125-D28CC53E633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ECA-402A-9125-D28CC53E633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'Azionario per Settore'!$O$3:$O$14</c:f>
              <c:strCache>
                <c:ptCount val="12"/>
                <c:pt idx="0">
                  <c:v>energia</c:v>
                </c:pt>
                <c:pt idx="1">
                  <c:v>banca</c:v>
                </c:pt>
                <c:pt idx="2">
                  <c:v>farmacia</c:v>
                </c:pt>
                <c:pt idx="3">
                  <c:v>consumo</c:v>
                </c:pt>
                <c:pt idx="4">
                  <c:v>siderurgia</c:v>
                </c:pt>
                <c:pt idx="5">
                  <c:v>tecnologia</c:v>
                </c:pt>
                <c:pt idx="6">
                  <c:v>immobili</c:v>
                </c:pt>
                <c:pt idx="7">
                  <c:v>alimentari</c:v>
                </c:pt>
                <c:pt idx="8">
                  <c:v>industria</c:v>
                </c:pt>
                <c:pt idx="9">
                  <c:v>auto</c:v>
                </c:pt>
                <c:pt idx="10">
                  <c:v>distribuzione</c:v>
                </c:pt>
                <c:pt idx="11">
                  <c:v>governativo</c:v>
                </c:pt>
              </c:strCache>
            </c:strRef>
          </c:cat>
          <c:val>
            <c:numRef>
              <c:f>'Azionario per Settore'!$R$3:$R$14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ECA-402A-9125-D28CC53E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648709536307955"/>
          <c:y val="7.4652230971128594E-2"/>
          <c:w val="0.22147025371828519"/>
          <c:h val="0.8883107319918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'Obblig per Settore'!$C$2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40-464F-ACCB-4BD6075904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40-464F-ACCB-4BD6075904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40-464F-ACCB-4BD6075904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40-464F-ACCB-4BD6075904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40-464F-ACCB-4BD6075904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40-464F-ACCB-4BD6075904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40-464F-ACCB-4BD6075904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40-464F-ACCB-4BD60759047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E40-464F-ACCB-4BD60759047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E40-464F-ACCB-4BD60759047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E40-464F-ACCB-4BD60759047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E40-464F-ACCB-4BD60759047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'Obblig per Settore'!$A$3:$A$14</c:f>
              <c:strCache>
                <c:ptCount val="12"/>
                <c:pt idx="0">
                  <c:v>governativo</c:v>
                </c:pt>
                <c:pt idx="1">
                  <c:v>energia</c:v>
                </c:pt>
                <c:pt idx="2">
                  <c:v>banca</c:v>
                </c:pt>
                <c:pt idx="3">
                  <c:v>farmacia</c:v>
                </c:pt>
                <c:pt idx="4">
                  <c:v>consumo</c:v>
                </c:pt>
                <c:pt idx="5">
                  <c:v>siderurgia</c:v>
                </c:pt>
                <c:pt idx="6">
                  <c:v>tecnologia</c:v>
                </c:pt>
                <c:pt idx="7">
                  <c:v>immobili</c:v>
                </c:pt>
                <c:pt idx="8">
                  <c:v>alimentari</c:v>
                </c:pt>
                <c:pt idx="9">
                  <c:v>industria</c:v>
                </c:pt>
                <c:pt idx="10">
                  <c:v>auto</c:v>
                </c:pt>
                <c:pt idx="11">
                  <c:v>distribuzione</c:v>
                </c:pt>
              </c:strCache>
            </c:strRef>
          </c:cat>
          <c:val>
            <c:numRef>
              <c:f>'Obblig per Settore'!$C$3:$C$14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E40-464F-ACCB-4BD60759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9.585338291046952E-2"/>
          <c:w val="0.23990168290547451"/>
          <c:h val="0.87173920968212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'Obblig per Settore'!$S$2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'Obblig per Settore'!$O$3:$O$14</c:f>
              <c:strCache>
                <c:ptCount val="12"/>
                <c:pt idx="0">
                  <c:v>governativo</c:v>
                </c:pt>
                <c:pt idx="1">
                  <c:v>energia</c:v>
                </c:pt>
                <c:pt idx="2">
                  <c:v>banca</c:v>
                </c:pt>
                <c:pt idx="3">
                  <c:v>farmacia</c:v>
                </c:pt>
                <c:pt idx="4">
                  <c:v>consumo</c:v>
                </c:pt>
                <c:pt idx="5">
                  <c:v>siderurgia</c:v>
                </c:pt>
                <c:pt idx="6">
                  <c:v>tecnologia</c:v>
                </c:pt>
                <c:pt idx="7">
                  <c:v>immobili</c:v>
                </c:pt>
                <c:pt idx="8">
                  <c:v>alimentari</c:v>
                </c:pt>
                <c:pt idx="9">
                  <c:v>industria</c:v>
                </c:pt>
                <c:pt idx="10">
                  <c:v>auto</c:v>
                </c:pt>
                <c:pt idx="11">
                  <c:v>distribuzione</c:v>
                </c:pt>
              </c:strCache>
            </c:strRef>
          </c:cat>
          <c:val>
            <c:numRef>
              <c:f>'Obblig per Settore'!$S$3:$S$14</c:f>
              <c:numCache>
                <c:formatCode>\+0%;\-0%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C-46DA-B6B7-4207342D9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63306237663691"/>
          <c:y val="0.21337962962962964"/>
          <c:w val="0.55835581955764302"/>
          <c:h val="0.6630475357247011"/>
        </c:manualLayout>
      </c:layout>
      <c:pieChart>
        <c:varyColors val="1"/>
        <c:ser>
          <c:idx val="0"/>
          <c:order val="0"/>
          <c:tx>
            <c:strRef>
              <c:f>'Per tipo'!$R$2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6-48CD-9170-DDF59BD9D6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86-48CD-9170-DDF59BD9D6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86-48CD-9170-DDF59BD9D6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86-48CD-9170-DDF59BD9D6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86-48CD-9170-DDF59BD9D6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86-48CD-9170-DDF59BD9D67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tipo'!$O$3:$O$8</c:f>
              <c:strCache>
                <c:ptCount val="6"/>
                <c:pt idx="0">
                  <c:v>ETF</c:v>
                </c:pt>
                <c:pt idx="1">
                  <c:v>A</c:v>
                </c:pt>
                <c:pt idx="2">
                  <c:v>O</c:v>
                </c:pt>
                <c:pt idx="3">
                  <c:v>CC</c:v>
                </c:pt>
                <c:pt idx="4">
                  <c:v>CD</c:v>
                </c:pt>
                <c:pt idx="5">
                  <c:v>CR</c:v>
                </c:pt>
              </c:strCache>
            </c:strRef>
          </c:cat>
          <c:val>
            <c:numRef>
              <c:f>'Per tipo'!$R$3:$R$8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77F-A52C-D0B53D10D6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80766220011972"/>
          <c:y val="0.29687445319335076"/>
          <c:w val="0.16652699114365091"/>
          <c:h val="0.43923665791776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'Obblig per Settore'!$R$2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EE-4E81-8F8C-9B4F843AA7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EE-4E81-8F8C-9B4F843AA7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EE-4E81-8F8C-9B4F843AA7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EE-4E81-8F8C-9B4F843AA7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EE-4E81-8F8C-9B4F843AA7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EE-4E81-8F8C-9B4F843AA7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EE-4E81-8F8C-9B4F843AA7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EE-4E81-8F8C-9B4F843AA7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EE-4E81-8F8C-9B4F843AA7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EE-4E81-8F8C-9B4F843AA78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4EE-4E81-8F8C-9B4F843AA78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4EE-4E81-8F8C-9B4F843AA78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'Obblig per Settore'!$O$3:$O$14</c:f>
              <c:strCache>
                <c:ptCount val="12"/>
                <c:pt idx="0">
                  <c:v>governativo</c:v>
                </c:pt>
                <c:pt idx="1">
                  <c:v>energia</c:v>
                </c:pt>
                <c:pt idx="2">
                  <c:v>banca</c:v>
                </c:pt>
                <c:pt idx="3">
                  <c:v>farmacia</c:v>
                </c:pt>
                <c:pt idx="4">
                  <c:v>consumo</c:v>
                </c:pt>
                <c:pt idx="5">
                  <c:v>siderurgia</c:v>
                </c:pt>
                <c:pt idx="6">
                  <c:v>tecnologia</c:v>
                </c:pt>
                <c:pt idx="7">
                  <c:v>immobili</c:v>
                </c:pt>
                <c:pt idx="8">
                  <c:v>alimentari</c:v>
                </c:pt>
                <c:pt idx="9">
                  <c:v>industria</c:v>
                </c:pt>
                <c:pt idx="10">
                  <c:v>auto</c:v>
                </c:pt>
                <c:pt idx="11">
                  <c:v>distribuzione</c:v>
                </c:pt>
              </c:strCache>
            </c:strRef>
          </c:cat>
          <c:val>
            <c:numRef>
              <c:f>'Obblig per Settore'!$R$3:$R$14</c:f>
              <c:numCache>
                <c:formatCode>#,##0\ [$€-410]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4EE-4E81-8F8C-9B4F843A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648709536307955"/>
          <c:y val="7.4652230971128594E-2"/>
          <c:w val="0.22147025371828519"/>
          <c:h val="0.8883107319918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Emittente'!$C$2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4F-4596-B511-A9D33274E3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4F-4596-B511-A9D33274E3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4F-4596-B511-A9D33274E3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4F-4596-B511-A9D33274E3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4F-4596-B511-A9D33274E3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4F-4596-B511-A9D33274E3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A4F-4596-B511-A9D33274E3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A4F-4596-B511-A9D33274E3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A4F-4596-B511-A9D33274E3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49A-4908-BC0E-5AEF3DCD1F55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Emittente'!$A$3:$A$12</c:f>
              <c:strCache>
                <c:ptCount val="10"/>
                <c:pt idx="0">
                  <c:v>ishares</c:v>
                </c:pt>
                <c:pt idx="1">
                  <c:v>Lyxor</c:v>
                </c:pt>
                <c:pt idx="2">
                  <c:v>UBS</c:v>
                </c:pt>
                <c:pt idx="3">
                  <c:v>Amundi</c:v>
                </c:pt>
                <c:pt idx="4">
                  <c:v>Deutsche Bank</c:v>
                </c:pt>
                <c:pt idx="5">
                  <c:v>Franklin</c:v>
                </c:pt>
                <c:pt idx="6">
                  <c:v>Vanguard</c:v>
                </c:pt>
                <c:pt idx="7">
                  <c:v>Invesco</c:v>
                </c:pt>
                <c:pt idx="8">
                  <c:v>Italia</c:v>
                </c:pt>
                <c:pt idx="9">
                  <c:v>ICBCCS</c:v>
                </c:pt>
              </c:strCache>
            </c:strRef>
          </c:cat>
          <c:val>
            <c:numRef>
              <c:f>'Per Emittente'!$C$3:$C$12</c:f>
              <c:numCache>
                <c:formatCode>#,##0\ [$€-410]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A4F-4596-B511-A9D33274E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5.4186716243802856E-2"/>
          <c:w val="0.26842217400811991"/>
          <c:h val="0.92729476523767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Emittente'!$S$2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Emittente'!$O$3:$O$12</c:f>
              <c:strCache>
                <c:ptCount val="10"/>
                <c:pt idx="0">
                  <c:v>ishares</c:v>
                </c:pt>
                <c:pt idx="1">
                  <c:v>Lyxor</c:v>
                </c:pt>
                <c:pt idx="2">
                  <c:v>UBS</c:v>
                </c:pt>
                <c:pt idx="3">
                  <c:v>Amundi</c:v>
                </c:pt>
                <c:pt idx="4">
                  <c:v>Deutsche Bank</c:v>
                </c:pt>
                <c:pt idx="5">
                  <c:v>Franklin</c:v>
                </c:pt>
                <c:pt idx="6">
                  <c:v>Vanguard</c:v>
                </c:pt>
                <c:pt idx="7">
                  <c:v>Invesco</c:v>
                </c:pt>
                <c:pt idx="8">
                  <c:v>Italia</c:v>
                </c:pt>
                <c:pt idx="9">
                  <c:v>ICBCCS</c:v>
                </c:pt>
              </c:strCache>
            </c:strRef>
          </c:cat>
          <c:val>
            <c:numRef>
              <c:f>'Per Emittente'!$S$3:$S$12</c:f>
              <c:numCache>
                <c:formatCode>\+0%;\-0%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539-BD96-25718EB2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'Per Emittente'!$R$2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46-4F3F-AB38-9F4FD5084D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46-4F3F-AB38-9F4FD5084D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46-4F3F-AB38-9F4FD5084D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46-4F3F-AB38-9F4FD5084D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46-4F3F-AB38-9F4FD5084D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046-4F3F-AB38-9F4FD5084D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28-4102-BEFF-92B2295F2EF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28-4102-BEFF-92B2295F2EF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28-4102-BEFF-92B2295F2EF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F28-4102-BEFF-92B2295F2EF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Emittente'!$O$3:$O$12</c:f>
              <c:strCache>
                <c:ptCount val="10"/>
                <c:pt idx="0">
                  <c:v>ishares</c:v>
                </c:pt>
                <c:pt idx="1">
                  <c:v>Lyxor</c:v>
                </c:pt>
                <c:pt idx="2">
                  <c:v>UBS</c:v>
                </c:pt>
                <c:pt idx="3">
                  <c:v>Amundi</c:v>
                </c:pt>
                <c:pt idx="4">
                  <c:v>Deutsche Bank</c:v>
                </c:pt>
                <c:pt idx="5">
                  <c:v>Franklin</c:v>
                </c:pt>
                <c:pt idx="6">
                  <c:v>Vanguard</c:v>
                </c:pt>
                <c:pt idx="7">
                  <c:v>Invesco</c:v>
                </c:pt>
                <c:pt idx="8">
                  <c:v>Italia</c:v>
                </c:pt>
                <c:pt idx="9">
                  <c:v>ICBCCS</c:v>
                </c:pt>
              </c:strCache>
            </c:strRef>
          </c:cat>
          <c:val>
            <c:numRef>
              <c:f>'Per Emittente'!$R$3:$R$12</c:f>
              <c:numCache>
                <c:formatCode>#,##0\ [$€-410]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46-4F3F-AB38-9F4FD5084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537598425196852"/>
          <c:y val="4.2244823563721209E-2"/>
          <c:w val="0.1825813648293963"/>
          <c:h val="0.93923665791776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valuta (2)'!$C$2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5-4FA0-AB68-2B86E6D249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5-4FA0-AB68-2B86E6D249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5-4FA0-AB68-2B86E6D249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5-4FA0-AB68-2B86E6D249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5-4FA0-AB68-2B86E6D249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65-4FA0-AB68-2B86E6D249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DE-4625-9569-66C9BA25A5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DE-4625-9569-66C9BA25A5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DE-4625-9569-66C9BA25A58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DE-4625-9569-66C9BA25A58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DE-4625-9569-66C9BA25A58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DE-4625-9569-66C9BA25A58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DE-4625-9569-66C9BA25A58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valuta (2)'!$A$3:$A$12</c:f>
              <c:strCache>
                <c:ptCount val="9"/>
                <c:pt idx="0">
                  <c:v>BTC</c:v>
                </c:pt>
                <c:pt idx="1">
                  <c:v>ETH</c:v>
                </c:pt>
                <c:pt idx="2">
                  <c:v>LUNA</c:v>
                </c:pt>
                <c:pt idx="3">
                  <c:v>MATIC</c:v>
                </c:pt>
                <c:pt idx="4">
                  <c:v>DOGE</c:v>
                </c:pt>
                <c:pt idx="5">
                  <c:v>XTZ</c:v>
                </c:pt>
                <c:pt idx="6">
                  <c:v>UST</c:v>
                </c:pt>
                <c:pt idx="7">
                  <c:v>LUNC</c:v>
                </c:pt>
                <c:pt idx="8">
                  <c:v>USDC</c:v>
                </c:pt>
              </c:strCache>
            </c:strRef>
          </c:cat>
          <c:val>
            <c:numRef>
              <c:f>'Per valuta (2)'!$C$3:$C$15</c:f>
              <c:numCache>
                <c:formatCode>#,##0\ [$€-410]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65-4FA0-AB68-2B86E6D2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0.15603856809565472"/>
          <c:w val="0.23990168290547451"/>
          <c:h val="0.78377624671916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valuta (2)'!$S$2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valuta (2)'!$O$3:$O$15</c:f>
              <c:strCache>
                <c:ptCount val="9"/>
                <c:pt idx="0">
                  <c:v>BTC</c:v>
                </c:pt>
                <c:pt idx="1">
                  <c:v>ETH</c:v>
                </c:pt>
                <c:pt idx="2">
                  <c:v>LUNA</c:v>
                </c:pt>
                <c:pt idx="3">
                  <c:v>MATIC</c:v>
                </c:pt>
                <c:pt idx="4">
                  <c:v>DOGE</c:v>
                </c:pt>
                <c:pt idx="5">
                  <c:v>XTZ</c:v>
                </c:pt>
                <c:pt idx="6">
                  <c:v>UST</c:v>
                </c:pt>
                <c:pt idx="7">
                  <c:v>LUNC</c:v>
                </c:pt>
                <c:pt idx="8">
                  <c:v>USDC</c:v>
                </c:pt>
              </c:strCache>
            </c:strRef>
          </c:cat>
          <c:val>
            <c:numRef>
              <c:f>'Per valuta (2)'!$S$3:$S$15</c:f>
              <c:numCache>
                <c:formatCode>\+0%;\-0%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BD9-B00D-ACF0CD45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419335083114608"/>
          <c:y val="0.21899460484106154"/>
          <c:w val="0.41383552055993"/>
          <c:h val="0.6897258675998833"/>
        </c:manualLayout>
      </c:layout>
      <c:pieChart>
        <c:varyColors val="1"/>
        <c:ser>
          <c:idx val="0"/>
          <c:order val="0"/>
          <c:tx>
            <c:strRef>
              <c:f>'Per valuta (2)'!$R$2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B3-4226-8BF0-99563ABB58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B3-4226-8BF0-99563ABB58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B3-4226-8BF0-99563ABB58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B3-4226-8BF0-99563ABB58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B3-4226-8BF0-99563ABB58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B3-4226-8BF0-99563ABB5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8E-4A72-8C1E-48FF6184FEA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8E-4A72-8C1E-48FF6184FEA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8E-4A72-8C1E-48FF6184FEA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8E-4A72-8C1E-48FF6184FEA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8E-4A72-8C1E-48FF6184FEA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8E-4A72-8C1E-48FF6184FEA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8E-4A72-8C1E-48FF6184FEA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B3-4226-8BF0-99563ABB58D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valuta (2)'!$O$3:$O$15</c:f>
              <c:strCache>
                <c:ptCount val="9"/>
                <c:pt idx="0">
                  <c:v>BTC</c:v>
                </c:pt>
                <c:pt idx="1">
                  <c:v>ETH</c:v>
                </c:pt>
                <c:pt idx="2">
                  <c:v>LUNA</c:v>
                </c:pt>
                <c:pt idx="3">
                  <c:v>MATIC</c:v>
                </c:pt>
                <c:pt idx="4">
                  <c:v>DOGE</c:v>
                </c:pt>
                <c:pt idx="5">
                  <c:v>XTZ</c:v>
                </c:pt>
                <c:pt idx="6">
                  <c:v>UST</c:v>
                </c:pt>
                <c:pt idx="7">
                  <c:v>LUNC</c:v>
                </c:pt>
                <c:pt idx="8">
                  <c:v>USDC</c:v>
                </c:pt>
              </c:strCache>
            </c:strRef>
          </c:cat>
          <c:val>
            <c:numRef>
              <c:f>'Per valuta (2)'!$R$3:$R$15</c:f>
              <c:numCache>
                <c:formatCode>#,##0\ [$€-410]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B3-4226-8BF0-99563ABB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530096237970252"/>
          <c:y val="0.25057815689705448"/>
          <c:w val="0.13273140857392826"/>
          <c:h val="0.46701443569553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62442142864924"/>
          <c:y val="0.22397381361812535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Intermediario (2)'!$C$2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5-4F4B-8A60-6F7C049A9A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5-4F4B-8A60-6F7C049A9A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5-4F4B-8A60-6F7C049A9A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F5-4F4B-8A60-6F7C049A9A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F5-4F4B-8A60-6F7C049A9A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F5-4F4B-8A60-6F7C049A9A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FF5-4F4B-8A60-6F7C049A9A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FF5-4F4B-8A60-6F7C049A9A8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FF5-4F4B-8A60-6F7C049A9A8B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Intermediario (2)'!$A$3:$A$11</c:f>
              <c:strCache>
                <c:ptCount val="8"/>
                <c:pt idx="0">
                  <c:v>Electrum</c:v>
                </c:pt>
                <c:pt idx="1">
                  <c:v>Exodus</c:v>
                </c:pt>
                <c:pt idx="2">
                  <c:v>Trust Wallet</c:v>
                </c:pt>
                <c:pt idx="3">
                  <c:v>Coinbase Wallet</c:v>
                </c:pt>
                <c:pt idx="4">
                  <c:v>Terra station</c:v>
                </c:pt>
                <c:pt idx="5">
                  <c:v>Binance</c:v>
                </c:pt>
                <c:pt idx="6">
                  <c:v>Phantom</c:v>
                </c:pt>
                <c:pt idx="7">
                  <c:v>Hodlnaut</c:v>
                </c:pt>
              </c:strCache>
            </c:strRef>
          </c:cat>
          <c:val>
            <c:numRef>
              <c:f>'Per Intermediario (2)'!$C$3:$C$11</c:f>
              <c:numCache>
                <c:formatCode>#,##0\ [$€-410]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FF5-4F4B-8A60-6F7C049A9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300454144476752"/>
          <c:y val="6.8075542281352763E-2"/>
          <c:w val="0.30422910525645686"/>
          <c:h val="0.8578503207932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Intermediario (2)'!$S$2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Intermediario (2)'!$O$3:$O$11</c:f>
              <c:strCache>
                <c:ptCount val="8"/>
                <c:pt idx="0">
                  <c:v>Electrum</c:v>
                </c:pt>
                <c:pt idx="1">
                  <c:v>Exodus</c:v>
                </c:pt>
                <c:pt idx="2">
                  <c:v>Trust Wallet</c:v>
                </c:pt>
                <c:pt idx="3">
                  <c:v>Coinbase Wallet</c:v>
                </c:pt>
                <c:pt idx="4">
                  <c:v>Terra station</c:v>
                </c:pt>
                <c:pt idx="5">
                  <c:v>Binance</c:v>
                </c:pt>
                <c:pt idx="6">
                  <c:v>Phantom</c:v>
                </c:pt>
                <c:pt idx="7">
                  <c:v>Hodlnaut</c:v>
                </c:pt>
              </c:strCache>
            </c:strRef>
          </c:cat>
          <c:val>
            <c:numRef>
              <c:f>'Per Intermediario (2)'!$S$3:$S$11</c:f>
              <c:numCache>
                <c:formatCode>\+0%;\-0%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C-4E69-B33A-D0C6AB47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863779527559055"/>
          <c:y val="0.21899460484106154"/>
          <c:w val="0.41939107611548554"/>
          <c:h val="0.6989851268591426"/>
        </c:manualLayout>
      </c:layout>
      <c:pieChart>
        <c:varyColors val="1"/>
        <c:ser>
          <c:idx val="0"/>
          <c:order val="0"/>
          <c:tx>
            <c:strRef>
              <c:f>'Per Intermediario (2)'!$R$2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B0-427D-B71B-C798B9C15F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B0-427D-B71B-C798B9C15F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B0-427D-B71B-C798B9C15F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B0-427D-B71B-C798B9C15F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B0-427D-B71B-C798B9C15F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9B0-427D-B71B-C798B9C15F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05C-46A0-AC51-6E0F829322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05C-46A0-AC51-6E0F829322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05C-46A0-AC51-6E0F82932253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Intermediario (2)'!$O$3:$O$11</c:f>
              <c:strCache>
                <c:ptCount val="8"/>
                <c:pt idx="0">
                  <c:v>Electrum</c:v>
                </c:pt>
                <c:pt idx="1">
                  <c:v>Exodus</c:v>
                </c:pt>
                <c:pt idx="2">
                  <c:v>Trust Wallet</c:v>
                </c:pt>
                <c:pt idx="3">
                  <c:v>Coinbase Wallet</c:v>
                </c:pt>
                <c:pt idx="4">
                  <c:v>Terra station</c:v>
                </c:pt>
                <c:pt idx="5">
                  <c:v>Binance</c:v>
                </c:pt>
                <c:pt idx="6">
                  <c:v>Phantom</c:v>
                </c:pt>
                <c:pt idx="7">
                  <c:v>Hodlnaut</c:v>
                </c:pt>
              </c:strCache>
            </c:strRef>
          </c:cat>
          <c:val>
            <c:numRef>
              <c:f>'Per Intermediario (2)'!$R$3:$R$11</c:f>
              <c:numCache>
                <c:formatCode>#,##0\ [$€-410]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B0-427D-B71B-C798B9C15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82042869641296"/>
          <c:y val="6.0763342082239706E-2"/>
          <c:w val="0.21313692038495188"/>
          <c:h val="0.90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classe'!$C$2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F5-4A39-8BA8-29F9F86AF9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F5-4A39-8BA8-29F9F86AF9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F5-4A39-8BA8-29F9F86AF9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47-4D51-9278-9298E40089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47-4D51-9278-9298E40089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47-4D51-9278-9298E40089B2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classe'!$A$3:$A$8</c:f>
              <c:strCache>
                <c:ptCount val="3"/>
                <c:pt idx="0">
                  <c:v>Azioni</c:v>
                </c:pt>
                <c:pt idx="1">
                  <c:v>Obblig</c:v>
                </c:pt>
                <c:pt idx="2">
                  <c:v>Liquidi</c:v>
                </c:pt>
              </c:strCache>
            </c:strRef>
          </c:cat>
          <c:val>
            <c:numRef>
              <c:f>'Per classe'!$C$3:$C$8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5-4A39-8BA8-29F9F86AF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0.39677930883639545"/>
          <c:w val="0.23990168290547451"/>
          <c:h val="0.36247995042286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classe'!$S$2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classe'!$O$3:$O$8</c:f>
              <c:strCache>
                <c:ptCount val="3"/>
                <c:pt idx="0">
                  <c:v>Azioni</c:v>
                </c:pt>
                <c:pt idx="1">
                  <c:v>Obblig</c:v>
                </c:pt>
                <c:pt idx="2">
                  <c:v>Liquidi</c:v>
                </c:pt>
              </c:strCache>
            </c:strRef>
          </c:cat>
          <c:val>
            <c:numRef>
              <c:f>'Per classe'!$S$3:$S$8</c:f>
              <c:numCache>
                <c:formatCode>\+0%;\-0%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C-488A-B1DD-1BFB667FE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42731245496075"/>
          <c:y val="0.22726851851851851"/>
          <c:w val="0.4749167311264933"/>
          <c:h val="0.65465952172645081"/>
        </c:manualLayout>
      </c:layout>
      <c:pieChart>
        <c:varyColors val="1"/>
        <c:ser>
          <c:idx val="0"/>
          <c:order val="0"/>
          <c:tx>
            <c:strRef>
              <c:f>'Per classe'!$R$2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40-4F8E-A928-C0A554C4E4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40-4F8E-A928-C0A554C4E4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40-4F8E-A928-C0A554C4E4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40-4F8E-A928-C0A554C4E4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40-4F8E-A928-C0A554C4E4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40-4F8E-A928-C0A554C4E453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classe'!$O$3:$O$8</c:f>
              <c:strCache>
                <c:ptCount val="3"/>
                <c:pt idx="0">
                  <c:v>Azioni</c:v>
                </c:pt>
                <c:pt idx="1">
                  <c:v>Obblig</c:v>
                </c:pt>
                <c:pt idx="2">
                  <c:v>Liquidi</c:v>
                </c:pt>
              </c:strCache>
            </c:strRef>
          </c:cat>
          <c:val>
            <c:numRef>
              <c:f>'Per classe'!$R$3:$R$8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1-4728-9A50-3A61B85857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032020997375342"/>
          <c:y val="0.28761519393409152"/>
          <c:w val="0.17380380577427823"/>
          <c:h val="0.504051472732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31466719590521E-2"/>
          <c:y val="0.22397382618839312"/>
          <c:w val="0.61919697537807772"/>
          <c:h val="0.72239647127442408"/>
        </c:manualLayout>
      </c:layout>
      <c:pieChart>
        <c:varyColors val="1"/>
        <c:ser>
          <c:idx val="0"/>
          <c:order val="0"/>
          <c:tx>
            <c:strRef>
              <c:f>'Per valuta'!$C$2</c:f>
              <c:strCache>
                <c:ptCount val="1"/>
                <c:pt idx="0">
                  <c:v>Valore 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9-44BA-860C-CCF8FF8AFC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9-44BA-860C-CCF8FF8AFC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C9-44BA-860C-CCF8FF8AFC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C9-44BA-860C-CCF8FF8AFC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C9-44BA-860C-CCF8FF8AFC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C9-44BA-860C-CCF8FF8AFCB5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valuta'!$A$3:$A$8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SEK</c:v>
                </c:pt>
              </c:strCache>
            </c:strRef>
          </c:cat>
          <c:val>
            <c:numRef>
              <c:f>'Per valuta'!$C$3:$C$8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C9-44BA-860C-CCF8FF8A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413681582752508"/>
          <c:y val="0.39677930883639545"/>
          <c:w val="0.23990168290547451"/>
          <c:h val="0.36247995042286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valuta'!$S$2</c:f>
              <c:strCache>
                <c:ptCount val="1"/>
                <c:pt idx="0">
                  <c:v>Rendimento 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 valuta'!$O$3:$O$8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SEK</c:v>
                </c:pt>
              </c:strCache>
            </c:strRef>
          </c:cat>
          <c:val>
            <c:numRef>
              <c:f>'Per valuta'!$S$3:$S$8</c:f>
              <c:numCache>
                <c:formatCode>\+0%;\-0%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9-4650-A4FB-D5DF7AFAA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659496"/>
        <c:axId val="640659824"/>
      </c:barChart>
      <c:catAx>
        <c:axId val="64065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824"/>
        <c:crosses val="autoZero"/>
        <c:auto val="1"/>
        <c:lblAlgn val="ctr"/>
        <c:lblOffset val="100"/>
        <c:noMultiLvlLbl val="0"/>
      </c:catAx>
      <c:valAx>
        <c:axId val="64065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5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419335083114608"/>
          <c:y val="0.21899460484106154"/>
          <c:w val="0.41383552055993"/>
          <c:h val="0.6897258675998833"/>
        </c:manualLayout>
      </c:layout>
      <c:pieChart>
        <c:varyColors val="1"/>
        <c:ser>
          <c:idx val="0"/>
          <c:order val="0"/>
          <c:tx>
            <c:strRef>
              <c:f>'Per valuta'!$R$2</c:f>
              <c:strCache>
                <c:ptCount val="1"/>
                <c:pt idx="0">
                  <c:v>Plusvalenza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16-490A-B11A-AE19AA0E3D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4B-408A-A98F-C83B4AE517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16-490A-B11A-AE19AA0E3D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16-490A-B11A-AE19AA0E3D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16-490A-B11A-AE19AA0E3D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116-490A-B11A-AE19AA0E3DA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08A-A98F-C83B4AE5174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valuta'!$O$3:$O$8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SEK</c:v>
                </c:pt>
              </c:strCache>
            </c:strRef>
          </c:cat>
          <c:val>
            <c:numRef>
              <c:f>'Per valuta'!$R$3:$R$8</c:f>
              <c:numCache>
                <c:formatCode>#,##0\ [$€-410]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B-408A-A98F-C83B4AE5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530096237970252"/>
          <c:y val="0.25057815689705448"/>
          <c:w val="0.13273140857392826"/>
          <c:h val="0.46701443569553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123825</xdr:rowOff>
    </xdr:from>
    <xdr:to>
      <xdr:col>11</xdr:col>
      <xdr:colOff>266700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1E9D6E-F6D6-E9A2-76F8-A023090D8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B870AA-6A24-4942-9860-BB8D53D38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66675</xdr:colOff>
      <xdr:row>16</xdr:row>
      <xdr:rowOff>57150</xdr:rowOff>
    </xdr:from>
    <xdr:to>
      <xdr:col>25</xdr:col>
      <xdr:colOff>552450</xdr:colOff>
      <xdr:row>30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4F41D0-0017-EB73-8F8B-651A7C3C5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12</xdr:col>
      <xdr:colOff>600075</xdr:colOff>
      <xdr:row>17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1F08-351D-42FE-BB7C-2AB307559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5C7D49-3622-460C-A87B-E283F26AD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68DF6B-4F06-40B4-A91D-B17E7C8B8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219075</xdr:colOff>
      <xdr:row>17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82D5B2-BF19-4631-ADFE-EDD7E233A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4485F3-5094-4C4C-836D-B3E82C04D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9F6E47-3D0D-4BB1-B7B8-E3C0FF0D0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180975</xdr:colOff>
      <xdr:row>17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6C9F7-84DF-4AC0-AEC5-BBBA7BCA9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18ADBE-FB05-45E3-93AA-AEF9AE54B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142875</xdr:colOff>
      <xdr:row>16</xdr:row>
      <xdr:rowOff>180975</xdr:rowOff>
    </xdr:from>
    <xdr:to>
      <xdr:col>27</xdr:col>
      <xdr:colOff>447675</xdr:colOff>
      <xdr:row>31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B4B9F8-CBA6-434E-84D5-A81C46D5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1</xdr:row>
      <xdr:rowOff>123825</xdr:rowOff>
    </xdr:from>
    <xdr:to>
      <xdr:col>13</xdr:col>
      <xdr:colOff>190501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8F2637-CD69-418E-BEED-6F79B1E43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E2F279-0D7A-42CB-9304-DC093B58C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1659DD-E923-4B35-A6A8-537A79D36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123825</xdr:rowOff>
    </xdr:from>
    <xdr:to>
      <xdr:col>12</xdr:col>
      <xdr:colOff>19050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C07DE-33D2-4586-8C47-31E8DF9FC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91A26E-02DF-45C9-836E-DB92E72B9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142874</xdr:colOff>
      <xdr:row>17</xdr:row>
      <xdr:rowOff>19050</xdr:rowOff>
    </xdr:from>
    <xdr:to>
      <xdr:col>26</xdr:col>
      <xdr:colOff>266699</xdr:colOff>
      <xdr:row>31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14D438-B7FD-4A29-B56B-BD6DE4D23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123825</xdr:rowOff>
    </xdr:from>
    <xdr:to>
      <xdr:col>12</xdr:col>
      <xdr:colOff>19050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87472-60B0-4E88-81CB-25996AF4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360303-4938-48F8-A543-DE37830CE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142875</xdr:colOff>
      <xdr:row>16</xdr:row>
      <xdr:rowOff>180975</xdr:rowOff>
    </xdr:from>
    <xdr:to>
      <xdr:col>27</xdr:col>
      <xdr:colOff>447675</xdr:colOff>
      <xdr:row>31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B82BD9-7EFA-CB0A-919E-1D0321216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123825</xdr:rowOff>
    </xdr:from>
    <xdr:to>
      <xdr:col>12</xdr:col>
      <xdr:colOff>19050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431754-EB98-45EC-91C5-2CC7289E1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88C770-2BC5-4F7E-94AC-FA681DBE9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E4EB8B-E528-49A1-9E1B-2B4D16335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285750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DD604-B3CE-405A-B819-8759D8B1D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72C603-938C-407D-BE04-F7FC609F5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600075</xdr:colOff>
      <xdr:row>16</xdr:row>
      <xdr:rowOff>104775</xdr:rowOff>
    </xdr:from>
    <xdr:to>
      <xdr:col>27</xdr:col>
      <xdr:colOff>295275</xdr:colOff>
      <xdr:row>30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36E43C-7180-FC68-9AB0-91AEB40A2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285750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277032-45E0-4259-ACCF-C0DED670E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318CD6-C144-4E30-8C54-656177D4F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600075</xdr:colOff>
      <xdr:row>16</xdr:row>
      <xdr:rowOff>104775</xdr:rowOff>
    </xdr:from>
    <xdr:to>
      <xdr:col>27</xdr:col>
      <xdr:colOff>295275</xdr:colOff>
      <xdr:row>30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F1D9D25-CC63-4938-98F2-6C9CEA690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285750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8BDC7-F4F1-41F0-AFB0-28EF91758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89EDB-8D2C-4C07-8FE8-794296648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600075</xdr:colOff>
      <xdr:row>16</xdr:row>
      <xdr:rowOff>104775</xdr:rowOff>
    </xdr:from>
    <xdr:to>
      <xdr:col>27</xdr:col>
      <xdr:colOff>295275</xdr:colOff>
      <xdr:row>30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88D4D4-A3A1-4512-AE0B-0B5BCEC06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123825</xdr:rowOff>
    </xdr:from>
    <xdr:to>
      <xdr:col>13</xdr:col>
      <xdr:colOff>495300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7F510E-D645-48C1-B293-500392BB1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DF0147-F82B-4281-8416-64A481CC4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D653E2-13AA-7DF9-3E8F-02113E328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123824</xdr:rowOff>
    </xdr:from>
    <xdr:to>
      <xdr:col>13</xdr:col>
      <xdr:colOff>266700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53C3F5-B023-4BCF-8535-94018A21C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47625</xdr:colOff>
      <xdr:row>1</xdr:row>
      <xdr:rowOff>190500</xdr:rowOff>
    </xdr:from>
    <xdr:to>
      <xdr:col>27</xdr:col>
      <xdr:colOff>352425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DD3FE3-D993-4610-BD85-FB6AA7B84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28575</xdr:colOff>
      <xdr:row>16</xdr:row>
      <xdr:rowOff>85725</xdr:rowOff>
    </xdr:from>
    <xdr:to>
      <xdr:col>27</xdr:col>
      <xdr:colOff>333375</xdr:colOff>
      <xdr:row>30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684C5-205E-475D-8998-48FEA823D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C14A99BB-15D2-4E89-A93A-74FE3DB5C3BA}" autoFormatId="16" applyNumberFormats="0" applyBorderFormats="0" applyFontFormats="0" applyPatternFormats="0" applyAlignmentFormats="0" applyWidthHeightFormats="0">
  <queryTableRefresh nextId="4">
    <queryTableFields count="3">
      <queryTableField id="1" name="Name" tableColumnId="1"/>
      <queryTableField id="2" name="Value.symbol" tableColumnId="2"/>
      <queryTableField id="3" name="Value.quote.USD.price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refreshOnLoad="1" connectionId="2" xr16:uid="{93C16539-0A18-42E2-99AF-65D2EDFE9468}" autoFormatId="16" applyNumberFormats="0" applyBorderFormats="0" applyFontFormats="0" applyPatternFormats="0" applyAlignmentFormats="0" applyWidthHeightFormats="0">
  <queryTableRefresh nextId="8">
    <queryTableFields count="5">
      <queryTableField id="1" name="baseCurrency" tableColumnId="1"/>
      <queryTableField id="2" name="targetCurrency" tableColumnId="2"/>
      <queryTableField id="5" name="targetName" tableColumnId="5"/>
      <queryTableField id="4" name="inverseRate" tableColumnId="4"/>
      <queryTableField id="3" name="exchangeRat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CB7CCC-BC9C-4342-8982-57B00EEE485F}" name="latest_symbol_BCH_BTC_ETH_OMG_XMR_XRA_XRP_CMC_PRO_API_KEY_d7866e6a_8b06_4197_a5e" displayName="latest_symbol_BCH_BTC_ETH_OMG_XMR_XRA_XRP_CMC_PRO_API_KEY_d7866e6a_8b06_4197_a5e" ref="B1:D31" tableType="queryTable" totalsRowShown="0">
  <autoFilter ref="B1:D31" xr:uid="{CC3C3665-FF5C-42E3-9B48-02A43342A15D}"/>
  <tableColumns count="3">
    <tableColumn id="1" xr3:uid="{3B28B91E-3CF8-4C40-B77B-52411E67F0DC}" uniqueName="1" name="Name" queryTableFieldId="1" dataDxfId="5" dataCellStyle="Normal 2"/>
    <tableColumn id="2" xr3:uid="{45407BA8-A577-4035-8556-5CBE071300ED}" uniqueName="2" name="Value.symbol" queryTableFieldId="2" dataCellStyle="Normal 2"/>
    <tableColumn id="3" xr3:uid="{48FEEF1A-29A6-4D73-A5CE-9C88544342C1}" uniqueName="3" name="Value.quote.USD.price" queryTableFieldId="3" dataCellStyle="Normal 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99CEE3-5388-4310-B9F9-CB79EFEA4CFB}" name="usd" displayName="usd" ref="G1:K147" tableType="queryTable" totalsRowShown="0">
  <autoFilter ref="G1:K147" xr:uid="{8B0348C0-82AB-4700-89A8-6BCAC5E0215E}"/>
  <tableColumns count="5">
    <tableColumn id="1" xr3:uid="{1DF27100-93E7-45FC-9635-F9B185E7C23A}" uniqueName="1" name="baseCurrency" queryTableFieldId="1" dataDxfId="4" dataCellStyle="Normal 2"/>
    <tableColumn id="2" xr3:uid="{9CB86A00-EA6B-4F47-A237-497D4914E518}" uniqueName="2" name="targetCurrency" queryTableFieldId="2" dataDxfId="3" dataCellStyle="Normal 2"/>
    <tableColumn id="5" xr3:uid="{083C5CAE-9BD4-40C0-8198-E7681E5AB0DD}" uniqueName="5" name="targetName" queryTableFieldId="5" dataDxfId="2" dataCellStyle="Normal 2"/>
    <tableColumn id="4" xr3:uid="{BBD3B986-E2F9-413D-8BAA-3ED1A53E46DC}" uniqueName="4" name="inverseRate" queryTableFieldId="4" dataCellStyle="Normal 2"/>
    <tableColumn id="3" xr3:uid="{454B0326-EE4E-4DDC-A4EB-CDCF73208357}" uniqueName="3" name="exchangeRate" queryTableFieldId="3" dataCellStyle="Normal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FBB6-B2E1-4036-87F1-BD29DC9B5422}">
  <dimension ref="A1:AR126"/>
  <sheetViews>
    <sheetView tabSelected="1" zoomScaleNormal="100" workbookViewId="0">
      <pane xSplit="3" ySplit="1" topLeftCell="Z2" activePane="bottomRight" state="frozen"/>
      <selection activeCell="X33" sqref="X33"/>
      <selection pane="topRight" activeCell="X33" sqref="X33"/>
      <selection pane="bottomLeft" activeCell="X33" sqref="X33"/>
      <selection pane="bottomRight" activeCell="AQ2" sqref="AQ2:AQ126"/>
    </sheetView>
  </sheetViews>
  <sheetFormatPr defaultRowHeight="15" x14ac:dyDescent="0.25"/>
  <cols>
    <col min="1" max="1" width="8.85546875" style="1" bestFit="1" customWidth="1"/>
    <col min="2" max="2" width="4.28515625" style="1" customWidth="1"/>
    <col min="3" max="3" width="37.5703125" style="27" bestFit="1" customWidth="1"/>
    <col min="4" max="4" width="6" style="27" bestFit="1" customWidth="1"/>
    <col min="5" max="5" width="7.140625" style="27" customWidth="1"/>
    <col min="6" max="6" width="9.85546875" style="27" bestFit="1" customWidth="1"/>
    <col min="7" max="7" width="12.140625" style="1" bestFit="1" customWidth="1"/>
    <col min="8" max="8" width="14.140625" style="1" bestFit="1" customWidth="1"/>
    <col min="9" max="9" width="8.7109375" style="1" bestFit="1" customWidth="1"/>
    <col min="10" max="10" width="6.7109375" style="27" bestFit="1" customWidth="1"/>
    <col min="11" max="11" width="14.7109375" style="27" bestFit="1" customWidth="1"/>
    <col min="12" max="12" width="6.28515625" style="1" bestFit="1" customWidth="1"/>
    <col min="13" max="13" width="6.5703125" style="61" customWidth="1"/>
    <col min="14" max="14" width="10.7109375" style="18" bestFit="1" customWidth="1"/>
    <col min="15" max="15" width="11.28515625" style="19" bestFit="1" customWidth="1"/>
    <col min="16" max="16" width="11.42578125" style="19" customWidth="1"/>
    <col min="17" max="17" width="7" style="2" bestFit="1" customWidth="1"/>
    <col min="18" max="18" width="12.42578125" style="4" bestFit="1" customWidth="1"/>
    <col min="19" max="19" width="10.140625" style="2" customWidth="1"/>
    <col min="20" max="20" width="12.5703125" style="30" bestFit="1" customWidth="1"/>
    <col min="21" max="21" width="6.28515625" style="3" bestFit="1" customWidth="1"/>
    <col min="22" max="22" width="13.28515625" style="3" bestFit="1" customWidth="1"/>
    <col min="23" max="23" width="9" style="21" bestFit="1" customWidth="1"/>
    <col min="24" max="24" width="22.42578125" style="17" bestFit="1" customWidth="1"/>
    <col min="25" max="25" width="7" bestFit="1" customWidth="1"/>
    <col min="26" max="26" width="10.42578125" style="33" bestFit="1" customWidth="1"/>
    <col min="27" max="27" width="12.5703125" style="36" bestFit="1" customWidth="1"/>
    <col min="28" max="28" width="11" style="8" customWidth="1"/>
    <col min="29" max="29" width="11.5703125" style="8" bestFit="1" customWidth="1"/>
    <col min="30" max="30" width="12.28515625" style="39" bestFit="1" customWidth="1"/>
    <col min="31" max="31" width="11.7109375" style="42" bestFit="1" customWidth="1"/>
    <col min="32" max="32" width="10.7109375" style="71" bestFit="1" customWidth="1"/>
    <col min="33" max="34" width="8.42578125" style="5" bestFit="1" customWidth="1"/>
    <col min="35" max="35" width="6.85546875" style="5" bestFit="1" customWidth="1"/>
    <col min="36" max="36" width="12.42578125" style="6" bestFit="1" customWidth="1"/>
    <col min="37" max="37" width="6.42578125" style="5" bestFit="1" customWidth="1"/>
    <col min="38" max="38" width="8" style="45" bestFit="1" customWidth="1"/>
    <col min="39" max="39" width="6.28515625" style="7" bestFit="1" customWidth="1"/>
    <col min="40" max="40" width="10.5703125" style="7" bestFit="1" customWidth="1"/>
    <col min="41" max="41" width="12.85546875" style="7" customWidth="1"/>
    <col min="42" max="42" width="11.7109375" style="48" bestFit="1" customWidth="1"/>
    <col min="43" max="43" width="11.42578125" style="5" bestFit="1" customWidth="1"/>
    <col min="44" max="44" width="10" style="48" bestFit="1" customWidth="1"/>
  </cols>
  <sheetData>
    <row r="1" spans="1:44" s="9" customFormat="1" ht="47.25" customHeight="1" x14ac:dyDescent="0.25">
      <c r="A1" s="26" t="s">
        <v>368</v>
      </c>
      <c r="B1" s="26" t="s">
        <v>416</v>
      </c>
      <c r="C1" s="26" t="s">
        <v>0</v>
      </c>
      <c r="D1" s="26" t="s">
        <v>1</v>
      </c>
      <c r="E1" s="26" t="s">
        <v>25</v>
      </c>
      <c r="F1" s="26" t="s">
        <v>365</v>
      </c>
      <c r="G1" s="26" t="s">
        <v>367</v>
      </c>
      <c r="H1" s="26" t="s">
        <v>386</v>
      </c>
      <c r="I1" s="26" t="s">
        <v>3</v>
      </c>
      <c r="J1" s="72" t="s">
        <v>9</v>
      </c>
      <c r="K1" s="26" t="s">
        <v>18</v>
      </c>
      <c r="L1" s="26" t="s">
        <v>19</v>
      </c>
      <c r="M1" s="59" t="s">
        <v>23</v>
      </c>
      <c r="N1" s="10" t="s">
        <v>2</v>
      </c>
      <c r="O1" s="10" t="s">
        <v>14</v>
      </c>
      <c r="P1" s="10" t="s">
        <v>378</v>
      </c>
      <c r="Q1" s="10" t="s">
        <v>4</v>
      </c>
      <c r="R1" s="11" t="s">
        <v>5</v>
      </c>
      <c r="S1" s="10" t="s">
        <v>6</v>
      </c>
      <c r="T1" s="28" t="s">
        <v>11</v>
      </c>
      <c r="U1" s="12" t="s">
        <v>12</v>
      </c>
      <c r="V1" s="12" t="s">
        <v>7</v>
      </c>
      <c r="W1" s="13" t="s">
        <v>14</v>
      </c>
      <c r="X1" s="9" t="s">
        <v>378</v>
      </c>
      <c r="Y1" s="9" t="s">
        <v>4</v>
      </c>
      <c r="Z1" s="31" t="s">
        <v>20</v>
      </c>
      <c r="AA1" s="34" t="s">
        <v>11</v>
      </c>
      <c r="AB1" s="13" t="s">
        <v>370</v>
      </c>
      <c r="AC1" s="13" t="s">
        <v>16</v>
      </c>
      <c r="AD1" s="37" t="s">
        <v>15</v>
      </c>
      <c r="AE1" s="40" t="s">
        <v>21</v>
      </c>
      <c r="AF1" s="70" t="s">
        <v>2</v>
      </c>
      <c r="AG1" s="14" t="s">
        <v>14</v>
      </c>
      <c r="AH1" s="14" t="s">
        <v>378</v>
      </c>
      <c r="AI1" s="14" t="s">
        <v>4</v>
      </c>
      <c r="AJ1" s="15" t="s">
        <v>5</v>
      </c>
      <c r="AK1" s="14" t="s">
        <v>6</v>
      </c>
      <c r="AL1" s="43" t="s">
        <v>11</v>
      </c>
      <c r="AM1" s="16" t="s">
        <v>12</v>
      </c>
      <c r="AN1" s="16" t="s">
        <v>13</v>
      </c>
      <c r="AO1" s="16" t="s">
        <v>24</v>
      </c>
      <c r="AP1" s="46" t="s">
        <v>26</v>
      </c>
      <c r="AQ1" s="14" t="s">
        <v>22</v>
      </c>
      <c r="AR1" s="46" t="s">
        <v>27</v>
      </c>
    </row>
    <row r="2" spans="1:44" s="17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60"/>
      <c r="N2" s="18"/>
      <c r="O2" s="18"/>
      <c r="P2" s="18"/>
      <c r="Q2" s="19"/>
      <c r="R2" s="4"/>
      <c r="S2" s="19"/>
      <c r="T2" s="29"/>
      <c r="U2" s="20"/>
      <c r="V2" s="20">
        <f>(I2/IF(OR(D2="O",D2="CE"),100,1)*Q2*(1+R2)+S2)*T2+U2</f>
        <v>0</v>
      </c>
      <c r="W2" s="21"/>
      <c r="X2" s="64"/>
      <c r="Z2" s="32">
        <f>SUMIF(Operazioni!A:A,A2,Operazioni!C:C)</f>
        <v>0</v>
      </c>
      <c r="AA2" s="35" t="e">
        <f>INDEX(Valute!B:B,MATCH(J2,Valute!A:A,0))</f>
        <v>#N/A</v>
      </c>
      <c r="AB2" s="21">
        <f>SUMIF(Operazioni!A:A,A2,Operazioni!H:H)</f>
        <v>0</v>
      </c>
      <c r="AC2" s="21" t="e">
        <f>((I2+Z2)/IF(OR(D2="O",D2="CE"),100,1)*Y2)*AA2+AB2</f>
        <v>#N/A</v>
      </c>
      <c r="AD2" s="38" t="e">
        <f>AC2-V2</f>
        <v>#N/A</v>
      </c>
      <c r="AE2" s="41" t="str">
        <f>IF(V2&lt;&gt;0,AD2/V2,"")</f>
        <v/>
      </c>
      <c r="AF2" s="22"/>
      <c r="AG2" s="22"/>
      <c r="AH2" s="22"/>
      <c r="AI2" s="23"/>
      <c r="AJ2" s="24"/>
      <c r="AK2" s="23"/>
      <c r="AL2" s="44"/>
      <c r="AM2" s="25"/>
      <c r="AN2" s="25">
        <f>((I2+Z2)/IF(OR(D2="O",D2="CE"),100,1)*AI2*(1-AJ2)-AK2)*AL2-AM2+AB2</f>
        <v>0</v>
      </c>
      <c r="AO2" s="25">
        <f>AN2-V2</f>
        <v>0</v>
      </c>
      <c r="AP2" s="47" t="str">
        <f>IF(V2&lt;&gt;0,AO2/V2,"")</f>
        <v/>
      </c>
      <c r="AQ2" s="25">
        <f>(AO2-AB2+IF(E2="Crypto",(I2/IF(OR(D2="O",D2="CE"),100,1)*Q2*R2+S2)*T2+U2+(I2/IF(OR(D2="O",D2="CE"),100,1)*AI2*AJ2+AK2)*AL2+AM2,0))*M2</f>
        <v>0</v>
      </c>
      <c r="AR2" s="47" t="str">
        <f>IF(V2&lt;&gt;0,(AO2-AQ2)/V2,"")</f>
        <v/>
      </c>
    </row>
    <row r="3" spans="1:44" s="17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60"/>
      <c r="N3" s="18"/>
      <c r="O3" s="19"/>
      <c r="P3" s="18"/>
      <c r="Q3" s="19"/>
      <c r="R3" s="4"/>
      <c r="S3" s="19"/>
      <c r="T3" s="29"/>
      <c r="U3" s="20"/>
      <c r="V3" s="20">
        <f t="shared" ref="V3:V66" si="0">(I3/IF(OR(D3="O",D3="CE"),100,1)*Q3*(1+R3)+S3)*T3+U3</f>
        <v>0</v>
      </c>
      <c r="W3" s="21"/>
      <c r="X3" s="64"/>
      <c r="Z3" s="32">
        <f>SUMIF(Operazioni!A:A,A3,Operazioni!C:C)</f>
        <v>0</v>
      </c>
      <c r="AA3" s="35" t="e">
        <f>INDEX(Valute!B:B,MATCH(J3,Valute!A:A,0))</f>
        <v>#N/A</v>
      </c>
      <c r="AB3" s="21">
        <f>SUMIF(Operazioni!A:A,A3,Operazioni!H:H)</f>
        <v>0</v>
      </c>
      <c r="AC3" s="21" t="e">
        <f t="shared" ref="AC3:AC66" si="1">((I3+Z3)/IF(OR(D3="O",D3="CE"),100,1)*Y3)*AA3+AB3</f>
        <v>#N/A</v>
      </c>
      <c r="AD3" s="38" t="e">
        <f t="shared" ref="AD3:AD13" si="2">AC3-V3</f>
        <v>#N/A</v>
      </c>
      <c r="AE3" s="41" t="str">
        <f t="shared" ref="AE3:AE59" si="3">IF(V3&lt;&gt;0,AD3/V3,"")</f>
        <v/>
      </c>
      <c r="AF3" s="22"/>
      <c r="AG3" s="23"/>
      <c r="AH3" s="23"/>
      <c r="AI3" s="23"/>
      <c r="AJ3" s="24"/>
      <c r="AK3" s="23"/>
      <c r="AL3" s="44"/>
      <c r="AM3" s="25"/>
      <c r="AN3" s="25">
        <f t="shared" ref="AN3:AN66" si="4">((I3+Z3)/IF(OR(D3="O",D3="CE"),100,1)*AI3*(1-AJ3)-AK3)*AL3-AM3+AB3</f>
        <v>0</v>
      </c>
      <c r="AO3" s="25">
        <f t="shared" ref="AO3:AO51" si="5">AN3-V3</f>
        <v>0</v>
      </c>
      <c r="AP3" s="47" t="str">
        <f t="shared" ref="AP3:AP59" si="6">IF(V3&lt;&gt;0,AO3/V3,"")</f>
        <v/>
      </c>
      <c r="AQ3" s="25">
        <f t="shared" ref="AQ3:AQ66" si="7">(AO3-AB3+IF(E3="Crypto",(I3/IF(OR(D3="O",D3="CE"),100,1)*Q3*R3+S3)*T3+U3+(I3/IF(OR(D3="O",D3="CE"),100,1)*AI3*AJ3+AK3)*AL3+AM3,0))*M3</f>
        <v>0</v>
      </c>
      <c r="AR3" s="47" t="str">
        <f t="shared" ref="AR3:AR59" si="8">IF(V3&lt;&gt;0,(AO3-AQ3)/V3,"")</f>
        <v/>
      </c>
    </row>
    <row r="4" spans="1:44" s="17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60"/>
      <c r="N4" s="18"/>
      <c r="O4" s="19"/>
      <c r="P4" s="18"/>
      <c r="Q4" s="19"/>
      <c r="R4" s="4"/>
      <c r="S4" s="19"/>
      <c r="T4" s="29"/>
      <c r="U4" s="20"/>
      <c r="V4" s="20">
        <f t="shared" si="0"/>
        <v>0</v>
      </c>
      <c r="W4" s="21"/>
      <c r="X4" s="64"/>
      <c r="Z4" s="32">
        <f>SUMIF(Operazioni!A:A,A4,Operazioni!C:C)</f>
        <v>0</v>
      </c>
      <c r="AA4" s="35" t="e">
        <f>INDEX(Valute!B:B,MATCH(J4,Valute!A:A,0))</f>
        <v>#N/A</v>
      </c>
      <c r="AB4" s="21">
        <f>SUMIF(Operazioni!A:A,A4,Operazioni!H:H)</f>
        <v>0</v>
      </c>
      <c r="AC4" s="21" t="e">
        <f t="shared" si="1"/>
        <v>#N/A</v>
      </c>
      <c r="AD4" s="38" t="e">
        <f t="shared" si="2"/>
        <v>#N/A</v>
      </c>
      <c r="AE4" s="41" t="str">
        <f t="shared" si="3"/>
        <v/>
      </c>
      <c r="AF4" s="22"/>
      <c r="AG4" s="23"/>
      <c r="AH4" s="23"/>
      <c r="AI4" s="23"/>
      <c r="AJ4" s="24"/>
      <c r="AK4" s="23"/>
      <c r="AL4" s="44"/>
      <c r="AM4" s="25"/>
      <c r="AN4" s="25">
        <f t="shared" si="4"/>
        <v>0</v>
      </c>
      <c r="AO4" s="25">
        <f t="shared" si="5"/>
        <v>0</v>
      </c>
      <c r="AP4" s="47" t="str">
        <f t="shared" si="6"/>
        <v/>
      </c>
      <c r="AQ4" s="25">
        <f t="shared" si="7"/>
        <v>0</v>
      </c>
      <c r="AR4" s="47" t="str">
        <f t="shared" si="8"/>
        <v/>
      </c>
    </row>
    <row r="5" spans="1:44" s="17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60"/>
      <c r="N5" s="18"/>
      <c r="O5" s="19"/>
      <c r="P5" s="18"/>
      <c r="Q5" s="19"/>
      <c r="R5" s="4"/>
      <c r="S5" s="19"/>
      <c r="T5" s="29"/>
      <c r="U5" s="20"/>
      <c r="V5" s="20">
        <f t="shared" si="0"/>
        <v>0</v>
      </c>
      <c r="W5" s="21"/>
      <c r="X5" s="64"/>
      <c r="Z5" s="32">
        <f>SUMIF(Operazioni!A:A,A5,Operazioni!C:C)</f>
        <v>0</v>
      </c>
      <c r="AA5" s="35" t="e">
        <f>INDEX(Valute!B:B,MATCH(J5,Valute!A:A,0))</f>
        <v>#N/A</v>
      </c>
      <c r="AB5" s="21">
        <f>SUMIF(Operazioni!A:A,A5,Operazioni!H:H)</f>
        <v>0</v>
      </c>
      <c r="AC5" s="21" t="e">
        <f t="shared" si="1"/>
        <v>#N/A</v>
      </c>
      <c r="AD5" s="38" t="e">
        <f t="shared" si="2"/>
        <v>#N/A</v>
      </c>
      <c r="AE5" s="41" t="str">
        <f t="shared" si="3"/>
        <v/>
      </c>
      <c r="AF5" s="22"/>
      <c r="AG5" s="23"/>
      <c r="AH5" s="23"/>
      <c r="AI5" s="23"/>
      <c r="AJ5" s="24"/>
      <c r="AK5" s="23"/>
      <c r="AL5" s="44"/>
      <c r="AM5" s="25"/>
      <c r="AN5" s="25">
        <f t="shared" si="4"/>
        <v>0</v>
      </c>
      <c r="AO5" s="25">
        <f t="shared" si="5"/>
        <v>0</v>
      </c>
      <c r="AP5" s="47" t="str">
        <f t="shared" si="6"/>
        <v/>
      </c>
      <c r="AQ5" s="25">
        <f t="shared" si="7"/>
        <v>0</v>
      </c>
      <c r="AR5" s="47" t="str">
        <f t="shared" si="8"/>
        <v/>
      </c>
    </row>
    <row r="6" spans="1:44" s="17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60"/>
      <c r="N6" s="18"/>
      <c r="O6" s="19"/>
      <c r="P6" s="18"/>
      <c r="Q6" s="19"/>
      <c r="R6" s="4"/>
      <c r="S6" s="19"/>
      <c r="T6" s="29"/>
      <c r="U6" s="20"/>
      <c r="V6" s="20">
        <f t="shared" si="0"/>
        <v>0</v>
      </c>
      <c r="W6" s="21"/>
      <c r="Z6" s="32">
        <f>SUMIF(Operazioni!A:A,A6,Operazioni!C:C)</f>
        <v>0</v>
      </c>
      <c r="AA6" s="35" t="e">
        <f>INDEX(Valute!B:B,MATCH(J6,Valute!A:A,0))</f>
        <v>#N/A</v>
      </c>
      <c r="AB6" s="21">
        <f>SUMIF(Operazioni!A:A,A6,Operazioni!H:H)</f>
        <v>0</v>
      </c>
      <c r="AC6" s="21" t="e">
        <f t="shared" si="1"/>
        <v>#N/A</v>
      </c>
      <c r="AD6" s="38" t="e">
        <f t="shared" si="2"/>
        <v>#N/A</v>
      </c>
      <c r="AE6" s="41" t="str">
        <f t="shared" si="3"/>
        <v/>
      </c>
      <c r="AF6" s="22"/>
      <c r="AG6" s="23"/>
      <c r="AH6" s="23"/>
      <c r="AI6" s="23"/>
      <c r="AJ6" s="24"/>
      <c r="AK6" s="23"/>
      <c r="AL6" s="44"/>
      <c r="AM6" s="25"/>
      <c r="AN6" s="25">
        <f t="shared" si="4"/>
        <v>0</v>
      </c>
      <c r="AO6" s="25">
        <f t="shared" si="5"/>
        <v>0</v>
      </c>
      <c r="AP6" s="47" t="str">
        <f t="shared" si="6"/>
        <v/>
      </c>
      <c r="AQ6" s="25">
        <f t="shared" si="7"/>
        <v>0</v>
      </c>
      <c r="AR6" s="47" t="str">
        <f t="shared" si="8"/>
        <v/>
      </c>
    </row>
    <row r="7" spans="1:44" s="17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60"/>
      <c r="N7" s="18"/>
      <c r="O7" s="18"/>
      <c r="P7" s="18"/>
      <c r="Q7" s="19"/>
      <c r="R7" s="4"/>
      <c r="S7" s="19"/>
      <c r="T7" s="29"/>
      <c r="U7" s="20"/>
      <c r="V7" s="20">
        <f t="shared" si="0"/>
        <v>0</v>
      </c>
      <c r="W7" s="21"/>
      <c r="Z7" s="32">
        <f>SUMIF(Operazioni!A:A,A7,Operazioni!C:C)</f>
        <v>0</v>
      </c>
      <c r="AA7" s="35" t="e">
        <f>INDEX(Valute!B:B,MATCH(J7,Valute!A:A,0))</f>
        <v>#N/A</v>
      </c>
      <c r="AB7" s="21">
        <f>SUMIF(Operazioni!A:A,A7,Operazioni!H:H)</f>
        <v>0</v>
      </c>
      <c r="AC7" s="21" t="e">
        <f t="shared" si="1"/>
        <v>#N/A</v>
      </c>
      <c r="AD7" s="38" t="e">
        <f t="shared" si="2"/>
        <v>#N/A</v>
      </c>
      <c r="AE7" s="41" t="str">
        <f t="shared" si="3"/>
        <v/>
      </c>
      <c r="AF7" s="22"/>
      <c r="AG7" s="23"/>
      <c r="AH7" s="23"/>
      <c r="AI7" s="23"/>
      <c r="AJ7" s="24"/>
      <c r="AK7" s="23"/>
      <c r="AL7" s="44"/>
      <c r="AM7" s="25"/>
      <c r="AN7" s="25">
        <f t="shared" si="4"/>
        <v>0</v>
      </c>
      <c r="AO7" s="25">
        <f t="shared" si="5"/>
        <v>0</v>
      </c>
      <c r="AP7" s="47" t="str">
        <f t="shared" si="6"/>
        <v/>
      </c>
      <c r="AQ7" s="25">
        <f t="shared" si="7"/>
        <v>0</v>
      </c>
      <c r="AR7" s="47" t="str">
        <f t="shared" si="8"/>
        <v/>
      </c>
    </row>
    <row r="8" spans="1:44" s="17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60"/>
      <c r="N8" s="18"/>
      <c r="O8" s="19"/>
      <c r="P8" s="18"/>
      <c r="Q8" s="19"/>
      <c r="R8" s="4"/>
      <c r="S8" s="19"/>
      <c r="T8" s="29"/>
      <c r="U8" s="20"/>
      <c r="V8" s="20">
        <f t="shared" si="0"/>
        <v>0</v>
      </c>
      <c r="W8" s="21"/>
      <c r="Z8" s="32">
        <f>SUMIF(Operazioni!A:A,A8,Operazioni!C:C)</f>
        <v>0</v>
      </c>
      <c r="AA8" s="35" t="e">
        <f>INDEX(Valute!B:B,MATCH(J8,Valute!A:A,0))</f>
        <v>#N/A</v>
      </c>
      <c r="AB8" s="21">
        <f>SUMIF(Operazioni!A:A,A8,Operazioni!H:H)</f>
        <v>0</v>
      </c>
      <c r="AC8" s="21" t="e">
        <f t="shared" si="1"/>
        <v>#N/A</v>
      </c>
      <c r="AD8" s="38" t="e">
        <f t="shared" si="2"/>
        <v>#N/A</v>
      </c>
      <c r="AE8" s="41" t="str">
        <f t="shared" si="3"/>
        <v/>
      </c>
      <c r="AF8" s="22"/>
      <c r="AG8" s="23"/>
      <c r="AH8" s="23"/>
      <c r="AI8" s="23"/>
      <c r="AJ8" s="24"/>
      <c r="AK8" s="23"/>
      <c r="AL8" s="44"/>
      <c r="AM8" s="25"/>
      <c r="AN8" s="25">
        <f t="shared" si="4"/>
        <v>0</v>
      </c>
      <c r="AO8" s="25">
        <f t="shared" si="5"/>
        <v>0</v>
      </c>
      <c r="AP8" s="47" t="str">
        <f t="shared" si="6"/>
        <v/>
      </c>
      <c r="AQ8" s="25">
        <f t="shared" si="7"/>
        <v>0</v>
      </c>
      <c r="AR8" s="47" t="str">
        <f t="shared" si="8"/>
        <v/>
      </c>
    </row>
    <row r="9" spans="1:44" s="17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0"/>
      <c r="N9" s="18"/>
      <c r="O9" s="18"/>
      <c r="P9" s="18"/>
      <c r="Q9" s="19"/>
      <c r="R9" s="4"/>
      <c r="S9" s="19"/>
      <c r="T9" s="29"/>
      <c r="U9" s="20"/>
      <c r="V9" s="20">
        <f t="shared" si="0"/>
        <v>0</v>
      </c>
      <c r="W9" s="21"/>
      <c r="Z9" s="32">
        <f>SUMIF(Operazioni!A:A,A9,Operazioni!C:C)</f>
        <v>0</v>
      </c>
      <c r="AA9" s="35" t="e">
        <f>INDEX(Valute!B:B,MATCH(J9,Valute!A:A,0))</f>
        <v>#N/A</v>
      </c>
      <c r="AB9" s="21">
        <f>SUMIF(Operazioni!A:A,A9,Operazioni!H:H)</f>
        <v>0</v>
      </c>
      <c r="AC9" s="21" t="e">
        <f t="shared" si="1"/>
        <v>#N/A</v>
      </c>
      <c r="AD9" s="38" t="e">
        <f t="shared" si="2"/>
        <v>#N/A</v>
      </c>
      <c r="AE9" s="41" t="str">
        <f t="shared" si="3"/>
        <v/>
      </c>
      <c r="AF9" s="22"/>
      <c r="AG9" s="23"/>
      <c r="AH9" s="23"/>
      <c r="AI9" s="23"/>
      <c r="AJ9" s="24"/>
      <c r="AK9" s="23"/>
      <c r="AL9" s="44"/>
      <c r="AM9" s="25"/>
      <c r="AN9" s="25">
        <f t="shared" si="4"/>
        <v>0</v>
      </c>
      <c r="AO9" s="25">
        <f t="shared" si="5"/>
        <v>0</v>
      </c>
      <c r="AP9" s="47" t="str">
        <f t="shared" si="6"/>
        <v/>
      </c>
      <c r="AQ9" s="25">
        <f t="shared" si="7"/>
        <v>0</v>
      </c>
      <c r="AR9" s="47" t="str">
        <f t="shared" si="8"/>
        <v/>
      </c>
    </row>
    <row r="10" spans="1:44" s="17" customForma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60"/>
      <c r="N10" s="18"/>
      <c r="O10" s="18"/>
      <c r="P10" s="18"/>
      <c r="Q10" s="19"/>
      <c r="R10" s="4"/>
      <c r="S10" s="19"/>
      <c r="T10" s="29"/>
      <c r="U10" s="20"/>
      <c r="V10" s="20">
        <f t="shared" si="0"/>
        <v>0</v>
      </c>
      <c r="W10" s="21"/>
      <c r="Z10" s="32">
        <f>SUMIF(Operazioni!A:A,A10,Operazioni!C:C)</f>
        <v>0</v>
      </c>
      <c r="AA10" s="35" t="e">
        <f>INDEX(Valute!B:B,MATCH(J10,Valute!A:A,0))</f>
        <v>#N/A</v>
      </c>
      <c r="AB10" s="21">
        <f>SUMIF(Operazioni!A:A,A10,Operazioni!H:H)</f>
        <v>0</v>
      </c>
      <c r="AC10" s="21" t="e">
        <f t="shared" si="1"/>
        <v>#N/A</v>
      </c>
      <c r="AD10" s="38" t="e">
        <f t="shared" si="2"/>
        <v>#N/A</v>
      </c>
      <c r="AE10" s="41" t="str">
        <f t="shared" si="3"/>
        <v/>
      </c>
      <c r="AF10" s="22"/>
      <c r="AG10" s="23"/>
      <c r="AH10" s="23"/>
      <c r="AI10" s="23"/>
      <c r="AJ10" s="24"/>
      <c r="AK10" s="23"/>
      <c r="AL10" s="44"/>
      <c r="AM10" s="25"/>
      <c r="AN10" s="25">
        <f t="shared" si="4"/>
        <v>0</v>
      </c>
      <c r="AO10" s="25">
        <f t="shared" si="5"/>
        <v>0</v>
      </c>
      <c r="AP10" s="47" t="str">
        <f t="shared" si="6"/>
        <v/>
      </c>
      <c r="AQ10" s="25">
        <f t="shared" si="7"/>
        <v>0</v>
      </c>
      <c r="AR10" s="47" t="str">
        <f t="shared" si="8"/>
        <v/>
      </c>
    </row>
    <row r="11" spans="1:44" s="17" customForma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60"/>
      <c r="N11" s="18"/>
      <c r="O11" s="19"/>
      <c r="P11" s="18"/>
      <c r="Q11" s="19"/>
      <c r="R11" s="4"/>
      <c r="S11" s="19"/>
      <c r="T11" s="29"/>
      <c r="U11" s="20"/>
      <c r="V11" s="20">
        <f t="shared" si="0"/>
        <v>0</v>
      </c>
      <c r="W11" s="21"/>
      <c r="Z11" s="32">
        <f>SUMIF(Operazioni!A:A,A11,Operazioni!C:C)</f>
        <v>0</v>
      </c>
      <c r="AA11" s="35" t="e">
        <f>INDEX(Valute!B:B,MATCH(J11,Valute!A:A,0))</f>
        <v>#N/A</v>
      </c>
      <c r="AB11" s="21">
        <f>SUMIF(Operazioni!A:A,A11,Operazioni!H:H)</f>
        <v>0</v>
      </c>
      <c r="AC11" s="21" t="e">
        <f t="shared" si="1"/>
        <v>#N/A</v>
      </c>
      <c r="AD11" s="38" t="e">
        <f t="shared" si="2"/>
        <v>#N/A</v>
      </c>
      <c r="AE11" s="41" t="str">
        <f t="shared" si="3"/>
        <v/>
      </c>
      <c r="AF11" s="22"/>
      <c r="AG11" s="23"/>
      <c r="AH11" s="23"/>
      <c r="AI11" s="23"/>
      <c r="AJ11" s="24"/>
      <c r="AK11" s="23"/>
      <c r="AL11" s="44"/>
      <c r="AM11" s="25"/>
      <c r="AN11" s="25">
        <f t="shared" si="4"/>
        <v>0</v>
      </c>
      <c r="AO11" s="25">
        <f t="shared" si="5"/>
        <v>0</v>
      </c>
      <c r="AP11" s="47" t="str">
        <f t="shared" si="6"/>
        <v/>
      </c>
      <c r="AQ11" s="25">
        <f t="shared" si="7"/>
        <v>0</v>
      </c>
      <c r="AR11" s="47" t="str">
        <f t="shared" si="8"/>
        <v/>
      </c>
    </row>
    <row r="12" spans="1:44" s="17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60"/>
      <c r="N12" s="18"/>
      <c r="O12" s="19"/>
      <c r="P12" s="18"/>
      <c r="Q12" s="19"/>
      <c r="R12" s="4"/>
      <c r="S12" s="19"/>
      <c r="T12" s="29"/>
      <c r="U12" s="20"/>
      <c r="V12" s="20">
        <f t="shared" si="0"/>
        <v>0</v>
      </c>
      <c r="W12" s="21"/>
      <c r="Z12" s="32">
        <f>SUMIF(Operazioni!A:A,A12,Operazioni!C:C)</f>
        <v>0</v>
      </c>
      <c r="AA12" s="35" t="e">
        <f>INDEX(Valute!B:B,MATCH(J12,Valute!A:A,0))</f>
        <v>#N/A</v>
      </c>
      <c r="AB12" s="21">
        <f>SUMIF(Operazioni!A:A,A12,Operazioni!H:H)</f>
        <v>0</v>
      </c>
      <c r="AC12" s="21" t="e">
        <f t="shared" si="1"/>
        <v>#N/A</v>
      </c>
      <c r="AD12" s="38" t="e">
        <f t="shared" si="2"/>
        <v>#N/A</v>
      </c>
      <c r="AE12" s="41" t="str">
        <f t="shared" si="3"/>
        <v/>
      </c>
      <c r="AF12" s="22"/>
      <c r="AG12" s="23"/>
      <c r="AH12" s="23"/>
      <c r="AI12" s="23"/>
      <c r="AJ12" s="24"/>
      <c r="AK12" s="23"/>
      <c r="AL12" s="44"/>
      <c r="AM12" s="25"/>
      <c r="AN12" s="25">
        <f t="shared" si="4"/>
        <v>0</v>
      </c>
      <c r="AO12" s="25">
        <f t="shared" si="5"/>
        <v>0</v>
      </c>
      <c r="AP12" s="47" t="str">
        <f t="shared" si="6"/>
        <v/>
      </c>
      <c r="AQ12" s="25">
        <f t="shared" si="7"/>
        <v>0</v>
      </c>
      <c r="AR12" s="47" t="str">
        <f t="shared" si="8"/>
        <v/>
      </c>
    </row>
    <row r="13" spans="1:44" s="17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60"/>
      <c r="N13" s="18"/>
      <c r="O13" s="19"/>
      <c r="P13" s="18"/>
      <c r="Q13" s="19"/>
      <c r="R13" s="4"/>
      <c r="S13" s="19"/>
      <c r="T13" s="29"/>
      <c r="U13" s="20"/>
      <c r="V13" s="20">
        <f t="shared" si="0"/>
        <v>0</v>
      </c>
      <c r="W13" s="21"/>
      <c r="Z13" s="32">
        <f>SUMIF(Operazioni!A:A,A13,Operazioni!C:C)</f>
        <v>0</v>
      </c>
      <c r="AA13" s="35" t="e">
        <f>INDEX(Valute!B:B,MATCH(J13,Valute!A:A,0))</f>
        <v>#N/A</v>
      </c>
      <c r="AB13" s="21">
        <f>SUMIF(Operazioni!A:A,A13,Operazioni!H:H)</f>
        <v>0</v>
      </c>
      <c r="AC13" s="21" t="e">
        <f t="shared" si="1"/>
        <v>#N/A</v>
      </c>
      <c r="AD13" s="38" t="e">
        <f t="shared" si="2"/>
        <v>#N/A</v>
      </c>
      <c r="AE13" s="41" t="str">
        <f t="shared" si="3"/>
        <v/>
      </c>
      <c r="AF13" s="22"/>
      <c r="AG13" s="23"/>
      <c r="AH13" s="23"/>
      <c r="AI13" s="23"/>
      <c r="AJ13" s="24"/>
      <c r="AK13" s="23"/>
      <c r="AL13" s="44"/>
      <c r="AM13" s="25"/>
      <c r="AN13" s="25">
        <f t="shared" si="4"/>
        <v>0</v>
      </c>
      <c r="AO13" s="25">
        <f t="shared" si="5"/>
        <v>0</v>
      </c>
      <c r="AP13" s="47" t="str">
        <f t="shared" si="6"/>
        <v/>
      </c>
      <c r="AQ13" s="25">
        <f t="shared" si="7"/>
        <v>0</v>
      </c>
      <c r="AR13" s="47" t="str">
        <f t="shared" si="8"/>
        <v/>
      </c>
    </row>
    <row r="14" spans="1:44" x14ac:dyDescent="0.25">
      <c r="A14" s="27"/>
      <c r="B14" s="27"/>
      <c r="G14" s="27"/>
      <c r="H14" s="27"/>
      <c r="M14" s="60"/>
      <c r="P14" s="18"/>
      <c r="V14" s="20">
        <f t="shared" si="0"/>
        <v>0</v>
      </c>
      <c r="Z14" s="32">
        <f>SUMIF(Operazioni!A:A,A14,Operazioni!C:C)</f>
        <v>0</v>
      </c>
      <c r="AA14" s="35" t="e">
        <f>INDEX(Valute!B:B,MATCH(J14,Valute!A:A,0))</f>
        <v>#N/A</v>
      </c>
      <c r="AB14" s="21">
        <f>SUMIF(Operazioni!A:A,A14,Operazioni!H:H)</f>
        <v>0</v>
      </c>
      <c r="AC14" s="21" t="e">
        <f t="shared" si="1"/>
        <v>#N/A</v>
      </c>
      <c r="AD14" s="38" t="e">
        <f t="shared" ref="AD14:AD51" si="9">AC14-V14</f>
        <v>#N/A</v>
      </c>
      <c r="AE14" s="41" t="str">
        <f t="shared" si="3"/>
        <v/>
      </c>
      <c r="AN14" s="25">
        <f t="shared" si="4"/>
        <v>0</v>
      </c>
      <c r="AO14" s="25">
        <f t="shared" si="5"/>
        <v>0</v>
      </c>
      <c r="AP14" s="47" t="str">
        <f t="shared" si="6"/>
        <v/>
      </c>
      <c r="AQ14" s="25">
        <f t="shared" si="7"/>
        <v>0</v>
      </c>
      <c r="AR14" s="47" t="str">
        <f t="shared" si="8"/>
        <v/>
      </c>
    </row>
    <row r="15" spans="1:44" x14ac:dyDescent="0.25">
      <c r="A15" s="27"/>
      <c r="B15" s="27"/>
      <c r="G15" s="27"/>
      <c r="H15" s="27"/>
      <c r="M15" s="60"/>
      <c r="P15" s="18"/>
      <c r="V15" s="20">
        <f t="shared" si="0"/>
        <v>0</v>
      </c>
      <c r="Z15" s="32">
        <f>SUMIF(Operazioni!A:A,A15,Operazioni!C:C)</f>
        <v>0</v>
      </c>
      <c r="AA15" s="35" t="e">
        <f>INDEX(Valute!B:B,MATCH(J15,Valute!A:A,0))</f>
        <v>#N/A</v>
      </c>
      <c r="AB15" s="21">
        <f>SUMIF(Operazioni!A:A,A15,Operazioni!H:H)</f>
        <v>0</v>
      </c>
      <c r="AC15" s="21" t="e">
        <f t="shared" si="1"/>
        <v>#N/A</v>
      </c>
      <c r="AD15" s="38" t="e">
        <f t="shared" si="9"/>
        <v>#N/A</v>
      </c>
      <c r="AE15" s="41" t="str">
        <f t="shared" si="3"/>
        <v/>
      </c>
      <c r="AN15" s="25">
        <f t="shared" si="4"/>
        <v>0</v>
      </c>
      <c r="AO15" s="25">
        <f t="shared" si="5"/>
        <v>0</v>
      </c>
      <c r="AP15" s="47" t="str">
        <f t="shared" si="6"/>
        <v/>
      </c>
      <c r="AQ15" s="25">
        <f t="shared" si="7"/>
        <v>0</v>
      </c>
      <c r="AR15" s="47" t="str">
        <f t="shared" si="8"/>
        <v/>
      </c>
    </row>
    <row r="16" spans="1:44" x14ac:dyDescent="0.25">
      <c r="A16" s="27"/>
      <c r="B16" s="27"/>
      <c r="G16" s="27"/>
      <c r="H16" s="27"/>
      <c r="M16" s="60"/>
      <c r="P16" s="18"/>
      <c r="V16" s="20">
        <f t="shared" si="0"/>
        <v>0</v>
      </c>
      <c r="Z16" s="32">
        <f>SUMIF(Operazioni!A:A,A16,Operazioni!C:C)</f>
        <v>0</v>
      </c>
      <c r="AA16" s="35" t="e">
        <f>INDEX(Valute!B:B,MATCH(J16,Valute!A:A,0))</f>
        <v>#N/A</v>
      </c>
      <c r="AB16" s="21">
        <f>SUMIF(Operazioni!A:A,A16,Operazioni!H:H)</f>
        <v>0</v>
      </c>
      <c r="AC16" s="21" t="e">
        <f t="shared" si="1"/>
        <v>#N/A</v>
      </c>
      <c r="AD16" s="38" t="e">
        <f t="shared" si="9"/>
        <v>#N/A</v>
      </c>
      <c r="AE16" s="41" t="str">
        <f t="shared" si="3"/>
        <v/>
      </c>
      <c r="AN16" s="25">
        <f t="shared" si="4"/>
        <v>0</v>
      </c>
      <c r="AO16" s="25">
        <f t="shared" si="5"/>
        <v>0</v>
      </c>
      <c r="AP16" s="47" t="str">
        <f t="shared" si="6"/>
        <v/>
      </c>
      <c r="AQ16" s="25">
        <f t="shared" si="7"/>
        <v>0</v>
      </c>
      <c r="AR16" s="47" t="str">
        <f t="shared" si="8"/>
        <v/>
      </c>
    </row>
    <row r="17" spans="1:44" x14ac:dyDescent="0.25">
      <c r="A17" s="27"/>
      <c r="B17" s="27"/>
      <c r="G17" s="27"/>
      <c r="H17" s="27"/>
      <c r="M17" s="60"/>
      <c r="P17" s="18"/>
      <c r="V17" s="20">
        <f t="shared" si="0"/>
        <v>0</v>
      </c>
      <c r="Z17" s="32">
        <f>SUMIF(Operazioni!A:A,A17,Operazioni!C:C)</f>
        <v>0</v>
      </c>
      <c r="AA17" s="35" t="e">
        <f>INDEX(Valute!B:B,MATCH(J17,Valute!A:A,0))</f>
        <v>#N/A</v>
      </c>
      <c r="AB17" s="21">
        <f>SUMIF(Operazioni!A:A,A17,Operazioni!H:H)</f>
        <v>0</v>
      </c>
      <c r="AC17" s="21" t="e">
        <f t="shared" si="1"/>
        <v>#N/A</v>
      </c>
      <c r="AD17" s="38" t="e">
        <f t="shared" si="9"/>
        <v>#N/A</v>
      </c>
      <c r="AE17" s="41" t="str">
        <f t="shared" si="3"/>
        <v/>
      </c>
      <c r="AN17" s="25">
        <f t="shared" si="4"/>
        <v>0</v>
      </c>
      <c r="AO17" s="25">
        <f t="shared" si="5"/>
        <v>0</v>
      </c>
      <c r="AP17" s="47" t="str">
        <f t="shared" si="6"/>
        <v/>
      </c>
      <c r="AQ17" s="25">
        <f t="shared" si="7"/>
        <v>0</v>
      </c>
      <c r="AR17" s="47" t="str">
        <f t="shared" si="8"/>
        <v/>
      </c>
    </row>
    <row r="18" spans="1:44" x14ac:dyDescent="0.25">
      <c r="A18" s="27"/>
      <c r="B18" s="27"/>
      <c r="G18" s="27"/>
      <c r="H18" s="27"/>
      <c r="M18" s="60"/>
      <c r="P18" s="18"/>
      <c r="V18" s="20">
        <f t="shared" si="0"/>
        <v>0</v>
      </c>
      <c r="Z18" s="32">
        <f>SUMIF(Operazioni!A:A,A18,Operazioni!C:C)</f>
        <v>0</v>
      </c>
      <c r="AA18" s="35" t="e">
        <f>INDEX(Valute!B:B,MATCH(J18,Valute!A:A,0))</f>
        <v>#N/A</v>
      </c>
      <c r="AB18" s="21">
        <f>SUMIF(Operazioni!A:A,A18,Operazioni!H:H)</f>
        <v>0</v>
      </c>
      <c r="AC18" s="21" t="e">
        <f t="shared" si="1"/>
        <v>#N/A</v>
      </c>
      <c r="AD18" s="38" t="e">
        <f t="shared" si="9"/>
        <v>#N/A</v>
      </c>
      <c r="AE18" s="41" t="str">
        <f t="shared" si="3"/>
        <v/>
      </c>
      <c r="AN18" s="25">
        <f t="shared" si="4"/>
        <v>0</v>
      </c>
      <c r="AO18" s="25">
        <f t="shared" si="5"/>
        <v>0</v>
      </c>
      <c r="AP18" s="47" t="str">
        <f t="shared" si="6"/>
        <v/>
      </c>
      <c r="AQ18" s="25">
        <f t="shared" si="7"/>
        <v>0</v>
      </c>
      <c r="AR18" s="47" t="str">
        <f t="shared" si="8"/>
        <v/>
      </c>
    </row>
    <row r="19" spans="1:44" x14ac:dyDescent="0.25">
      <c r="A19" s="27"/>
      <c r="B19" s="27"/>
      <c r="G19" s="27"/>
      <c r="H19" s="27"/>
      <c r="M19" s="60"/>
      <c r="P19" s="18"/>
      <c r="V19" s="20">
        <f t="shared" si="0"/>
        <v>0</v>
      </c>
      <c r="Z19" s="32">
        <f>SUMIF(Operazioni!A:A,A19,Operazioni!C:C)</f>
        <v>0</v>
      </c>
      <c r="AA19" s="35" t="e">
        <f>INDEX(Valute!B:B,MATCH(J19,Valute!A:A,0))</f>
        <v>#N/A</v>
      </c>
      <c r="AB19" s="21">
        <f>SUMIF(Operazioni!A:A,A19,Operazioni!H:H)</f>
        <v>0</v>
      </c>
      <c r="AC19" s="21" t="e">
        <f t="shared" si="1"/>
        <v>#N/A</v>
      </c>
      <c r="AD19" s="38" t="e">
        <f t="shared" si="9"/>
        <v>#N/A</v>
      </c>
      <c r="AE19" s="41" t="str">
        <f t="shared" si="3"/>
        <v/>
      </c>
      <c r="AN19" s="25">
        <f t="shared" si="4"/>
        <v>0</v>
      </c>
      <c r="AO19" s="25">
        <f t="shared" si="5"/>
        <v>0</v>
      </c>
      <c r="AP19" s="47" t="str">
        <f t="shared" si="6"/>
        <v/>
      </c>
      <c r="AQ19" s="25">
        <f t="shared" si="7"/>
        <v>0</v>
      </c>
      <c r="AR19" s="47" t="str">
        <f t="shared" si="8"/>
        <v/>
      </c>
    </row>
    <row r="20" spans="1:44" x14ac:dyDescent="0.25">
      <c r="A20" s="27"/>
      <c r="B20" s="27"/>
      <c r="G20" s="27"/>
      <c r="H20" s="27"/>
      <c r="M20" s="60"/>
      <c r="P20" s="18"/>
      <c r="V20" s="20">
        <f t="shared" si="0"/>
        <v>0</v>
      </c>
      <c r="Z20" s="32">
        <f>SUMIF(Operazioni!A:A,A20,Operazioni!C:C)</f>
        <v>0</v>
      </c>
      <c r="AA20" s="35" t="e">
        <f>INDEX(Valute!B:B,MATCH(J20,Valute!A:A,0))</f>
        <v>#N/A</v>
      </c>
      <c r="AB20" s="21">
        <f>SUMIF(Operazioni!A:A,A20,Operazioni!H:H)</f>
        <v>0</v>
      </c>
      <c r="AC20" s="21" t="e">
        <f t="shared" si="1"/>
        <v>#N/A</v>
      </c>
      <c r="AD20" s="38" t="e">
        <f t="shared" si="9"/>
        <v>#N/A</v>
      </c>
      <c r="AE20" s="41" t="str">
        <f t="shared" si="3"/>
        <v/>
      </c>
      <c r="AN20" s="25">
        <f t="shared" si="4"/>
        <v>0</v>
      </c>
      <c r="AO20" s="25">
        <f t="shared" si="5"/>
        <v>0</v>
      </c>
      <c r="AP20" s="47" t="str">
        <f t="shared" si="6"/>
        <v/>
      </c>
      <c r="AQ20" s="25">
        <f t="shared" si="7"/>
        <v>0</v>
      </c>
      <c r="AR20" s="47" t="str">
        <f t="shared" si="8"/>
        <v/>
      </c>
    </row>
    <row r="21" spans="1:44" x14ac:dyDescent="0.25">
      <c r="A21" s="27"/>
      <c r="B21" s="27"/>
      <c r="G21" s="27"/>
      <c r="H21" s="27"/>
      <c r="M21" s="60"/>
      <c r="P21" s="18"/>
      <c r="V21" s="20">
        <f t="shared" si="0"/>
        <v>0</v>
      </c>
      <c r="Z21" s="32">
        <f>SUMIF(Operazioni!A:A,A21,Operazioni!C:C)</f>
        <v>0</v>
      </c>
      <c r="AA21" s="35" t="e">
        <f>INDEX(Valute!B:B,MATCH(J21,Valute!A:A,0))</f>
        <v>#N/A</v>
      </c>
      <c r="AB21" s="21">
        <f>SUMIF(Operazioni!A:A,A21,Operazioni!H:H)</f>
        <v>0</v>
      </c>
      <c r="AC21" s="21" t="e">
        <f t="shared" si="1"/>
        <v>#N/A</v>
      </c>
      <c r="AD21" s="38" t="e">
        <f t="shared" si="9"/>
        <v>#N/A</v>
      </c>
      <c r="AE21" s="41" t="str">
        <f t="shared" si="3"/>
        <v/>
      </c>
      <c r="AN21" s="25">
        <f t="shared" si="4"/>
        <v>0</v>
      </c>
      <c r="AO21" s="25">
        <f t="shared" si="5"/>
        <v>0</v>
      </c>
      <c r="AP21" s="47" t="str">
        <f t="shared" si="6"/>
        <v/>
      </c>
      <c r="AQ21" s="25">
        <f t="shared" si="7"/>
        <v>0</v>
      </c>
      <c r="AR21" s="47" t="str">
        <f t="shared" si="8"/>
        <v/>
      </c>
    </row>
    <row r="22" spans="1:44" x14ac:dyDescent="0.25">
      <c r="A22" s="27"/>
      <c r="B22" s="27"/>
      <c r="G22" s="27"/>
      <c r="H22" s="27"/>
      <c r="M22" s="60"/>
      <c r="P22" s="18"/>
      <c r="V22" s="20">
        <f t="shared" si="0"/>
        <v>0</v>
      </c>
      <c r="Z22" s="32">
        <f>SUMIF(Operazioni!A:A,A22,Operazioni!C:C)</f>
        <v>0</v>
      </c>
      <c r="AA22" s="35" t="e">
        <f>INDEX(Valute!B:B,MATCH(J22,Valute!A:A,0))</f>
        <v>#N/A</v>
      </c>
      <c r="AB22" s="21">
        <f>SUMIF(Operazioni!A:A,A22,Operazioni!H:H)</f>
        <v>0</v>
      </c>
      <c r="AC22" s="21" t="e">
        <f t="shared" si="1"/>
        <v>#N/A</v>
      </c>
      <c r="AD22" s="38" t="e">
        <f t="shared" si="9"/>
        <v>#N/A</v>
      </c>
      <c r="AE22" s="41" t="str">
        <f t="shared" si="3"/>
        <v/>
      </c>
      <c r="AN22" s="25">
        <f t="shared" si="4"/>
        <v>0</v>
      </c>
      <c r="AO22" s="25">
        <f t="shared" si="5"/>
        <v>0</v>
      </c>
      <c r="AP22" s="47" t="str">
        <f t="shared" si="6"/>
        <v/>
      </c>
      <c r="AQ22" s="25">
        <f t="shared" si="7"/>
        <v>0</v>
      </c>
      <c r="AR22" s="47" t="str">
        <f t="shared" si="8"/>
        <v/>
      </c>
    </row>
    <row r="23" spans="1:44" x14ac:dyDescent="0.25">
      <c r="A23" s="27"/>
      <c r="B23" s="27"/>
      <c r="G23" s="27"/>
      <c r="H23" s="27"/>
      <c r="M23" s="60"/>
      <c r="P23" s="18"/>
      <c r="V23" s="20">
        <f t="shared" si="0"/>
        <v>0</v>
      </c>
      <c r="Z23" s="32">
        <f>SUMIF(Operazioni!A:A,A23,Operazioni!C:C)</f>
        <v>0</v>
      </c>
      <c r="AA23" s="35" t="e">
        <f>INDEX(Valute!B:B,MATCH(J23,Valute!A:A,0))</f>
        <v>#N/A</v>
      </c>
      <c r="AB23" s="21">
        <f>SUMIF(Operazioni!A:A,A23,Operazioni!H:H)</f>
        <v>0</v>
      </c>
      <c r="AC23" s="21" t="e">
        <f t="shared" si="1"/>
        <v>#N/A</v>
      </c>
      <c r="AD23" s="38" t="e">
        <f t="shared" si="9"/>
        <v>#N/A</v>
      </c>
      <c r="AE23" s="41" t="str">
        <f t="shared" si="3"/>
        <v/>
      </c>
      <c r="AN23" s="25">
        <f t="shared" si="4"/>
        <v>0</v>
      </c>
      <c r="AO23" s="25">
        <f t="shared" si="5"/>
        <v>0</v>
      </c>
      <c r="AP23" s="47" t="str">
        <f t="shared" si="6"/>
        <v/>
      </c>
      <c r="AQ23" s="25">
        <f t="shared" si="7"/>
        <v>0</v>
      </c>
      <c r="AR23" s="47" t="str">
        <f t="shared" si="8"/>
        <v/>
      </c>
    </row>
    <row r="24" spans="1:44" x14ac:dyDescent="0.25">
      <c r="A24" s="27"/>
      <c r="B24" s="27"/>
      <c r="G24" s="27"/>
      <c r="H24" s="27"/>
      <c r="M24" s="60"/>
      <c r="P24" s="18"/>
      <c r="V24" s="20">
        <f t="shared" si="0"/>
        <v>0</v>
      </c>
      <c r="Z24" s="32">
        <f>SUMIF(Operazioni!A:A,A24,Operazioni!C:C)</f>
        <v>0</v>
      </c>
      <c r="AA24" s="35" t="e">
        <f>INDEX(Valute!B:B,MATCH(J24,Valute!A:A,0))</f>
        <v>#N/A</v>
      </c>
      <c r="AB24" s="21">
        <f>SUMIF(Operazioni!A:A,A24,Operazioni!H:H)</f>
        <v>0</v>
      </c>
      <c r="AC24" s="21" t="e">
        <f t="shared" si="1"/>
        <v>#N/A</v>
      </c>
      <c r="AD24" s="38" t="e">
        <f t="shared" si="9"/>
        <v>#N/A</v>
      </c>
      <c r="AE24" s="41" t="str">
        <f t="shared" si="3"/>
        <v/>
      </c>
      <c r="AN24" s="25">
        <f t="shared" si="4"/>
        <v>0</v>
      </c>
      <c r="AO24" s="25">
        <f t="shared" si="5"/>
        <v>0</v>
      </c>
      <c r="AP24" s="47" t="str">
        <f t="shared" si="6"/>
        <v/>
      </c>
      <c r="AQ24" s="25">
        <f t="shared" si="7"/>
        <v>0</v>
      </c>
      <c r="AR24" s="47" t="str">
        <f t="shared" si="8"/>
        <v/>
      </c>
    </row>
    <row r="25" spans="1:44" x14ac:dyDescent="0.25">
      <c r="A25" s="27"/>
      <c r="B25" s="27"/>
      <c r="G25" s="27"/>
      <c r="H25" s="27"/>
      <c r="M25" s="60"/>
      <c r="P25" s="18"/>
      <c r="V25" s="20">
        <f t="shared" si="0"/>
        <v>0</v>
      </c>
      <c r="Z25" s="32">
        <f>SUMIF(Operazioni!A:A,A25,Operazioni!C:C)</f>
        <v>0</v>
      </c>
      <c r="AA25" s="35" t="e">
        <f>INDEX(Valute!B:B,MATCH(J25,Valute!A:A,0))</f>
        <v>#N/A</v>
      </c>
      <c r="AB25" s="21">
        <f>SUMIF(Operazioni!A:A,A25,Operazioni!H:H)</f>
        <v>0</v>
      </c>
      <c r="AC25" s="21" t="e">
        <f t="shared" si="1"/>
        <v>#N/A</v>
      </c>
      <c r="AD25" s="38" t="e">
        <f t="shared" si="9"/>
        <v>#N/A</v>
      </c>
      <c r="AE25" s="41" t="str">
        <f t="shared" si="3"/>
        <v/>
      </c>
      <c r="AN25" s="25">
        <f t="shared" si="4"/>
        <v>0</v>
      </c>
      <c r="AO25" s="25">
        <f t="shared" si="5"/>
        <v>0</v>
      </c>
      <c r="AP25" s="47" t="str">
        <f t="shared" si="6"/>
        <v/>
      </c>
      <c r="AQ25" s="25">
        <f t="shared" si="7"/>
        <v>0</v>
      </c>
      <c r="AR25" s="47" t="str">
        <f t="shared" si="8"/>
        <v/>
      </c>
    </row>
    <row r="26" spans="1:44" x14ac:dyDescent="0.25">
      <c r="A26" s="27"/>
      <c r="B26" s="27"/>
      <c r="G26" s="27"/>
      <c r="H26" s="27"/>
      <c r="M26" s="60"/>
      <c r="P26" s="18"/>
      <c r="V26" s="20">
        <f t="shared" si="0"/>
        <v>0</v>
      </c>
      <c r="Z26" s="32">
        <f>SUMIF(Operazioni!A:A,A26,Operazioni!C:C)</f>
        <v>0</v>
      </c>
      <c r="AA26" s="35" t="e">
        <f>INDEX(Valute!B:B,MATCH(J26,Valute!A:A,0))</f>
        <v>#N/A</v>
      </c>
      <c r="AB26" s="21">
        <f>SUMIF(Operazioni!A:A,A26,Operazioni!H:H)</f>
        <v>0</v>
      </c>
      <c r="AC26" s="21" t="e">
        <f t="shared" si="1"/>
        <v>#N/A</v>
      </c>
      <c r="AD26" s="38" t="e">
        <f t="shared" si="9"/>
        <v>#N/A</v>
      </c>
      <c r="AE26" s="41" t="str">
        <f t="shared" si="3"/>
        <v/>
      </c>
      <c r="AN26" s="25">
        <f t="shared" si="4"/>
        <v>0</v>
      </c>
      <c r="AO26" s="25">
        <f t="shared" si="5"/>
        <v>0</v>
      </c>
      <c r="AP26" s="47" t="str">
        <f t="shared" si="6"/>
        <v/>
      </c>
      <c r="AQ26" s="25">
        <f t="shared" si="7"/>
        <v>0</v>
      </c>
      <c r="AR26" s="47" t="str">
        <f t="shared" si="8"/>
        <v/>
      </c>
    </row>
    <row r="27" spans="1:44" x14ac:dyDescent="0.25">
      <c r="A27" s="27"/>
      <c r="B27" s="27"/>
      <c r="G27" s="27"/>
      <c r="H27" s="27"/>
      <c r="M27" s="60"/>
      <c r="P27" s="18"/>
      <c r="V27" s="20">
        <f t="shared" si="0"/>
        <v>0</v>
      </c>
      <c r="Z27" s="32">
        <f>SUMIF(Operazioni!A:A,A27,Operazioni!C:C)</f>
        <v>0</v>
      </c>
      <c r="AA27" s="35" t="e">
        <f>INDEX(Valute!B:B,MATCH(J27,Valute!A:A,0))</f>
        <v>#N/A</v>
      </c>
      <c r="AB27" s="21">
        <f>SUMIF(Operazioni!A:A,A27,Operazioni!H:H)</f>
        <v>0</v>
      </c>
      <c r="AC27" s="21" t="e">
        <f t="shared" si="1"/>
        <v>#N/A</v>
      </c>
      <c r="AD27" s="38" t="e">
        <f t="shared" si="9"/>
        <v>#N/A</v>
      </c>
      <c r="AE27" s="41" t="str">
        <f t="shared" si="3"/>
        <v/>
      </c>
      <c r="AN27" s="25">
        <f t="shared" si="4"/>
        <v>0</v>
      </c>
      <c r="AO27" s="25">
        <f t="shared" si="5"/>
        <v>0</v>
      </c>
      <c r="AP27" s="47" t="str">
        <f t="shared" si="6"/>
        <v/>
      </c>
      <c r="AQ27" s="25">
        <f t="shared" si="7"/>
        <v>0</v>
      </c>
      <c r="AR27" s="47" t="str">
        <f t="shared" si="8"/>
        <v/>
      </c>
    </row>
    <row r="28" spans="1:44" x14ac:dyDescent="0.25">
      <c r="A28" s="27"/>
      <c r="B28" s="27"/>
      <c r="G28" s="27"/>
      <c r="H28" s="27"/>
      <c r="M28" s="60"/>
      <c r="P28" s="18"/>
      <c r="V28" s="20">
        <f t="shared" si="0"/>
        <v>0</v>
      </c>
      <c r="Z28" s="32">
        <f>SUMIF(Operazioni!A:A,A28,Operazioni!C:C)</f>
        <v>0</v>
      </c>
      <c r="AA28" s="35" t="e">
        <f>INDEX(Valute!B:B,MATCH(J28,Valute!A:A,0))</f>
        <v>#N/A</v>
      </c>
      <c r="AB28" s="21">
        <f>SUMIF(Operazioni!A:A,A28,Operazioni!H:H)</f>
        <v>0</v>
      </c>
      <c r="AC28" s="21" t="e">
        <f t="shared" si="1"/>
        <v>#N/A</v>
      </c>
      <c r="AD28" s="38" t="e">
        <f t="shared" si="9"/>
        <v>#N/A</v>
      </c>
      <c r="AE28" s="41" t="str">
        <f t="shared" si="3"/>
        <v/>
      </c>
      <c r="AN28" s="25">
        <f t="shared" si="4"/>
        <v>0</v>
      </c>
      <c r="AO28" s="25">
        <f t="shared" si="5"/>
        <v>0</v>
      </c>
      <c r="AP28" s="47" t="str">
        <f t="shared" si="6"/>
        <v/>
      </c>
      <c r="AQ28" s="25">
        <f t="shared" si="7"/>
        <v>0</v>
      </c>
      <c r="AR28" s="47" t="str">
        <f t="shared" si="8"/>
        <v/>
      </c>
    </row>
    <row r="29" spans="1:44" x14ac:dyDescent="0.25">
      <c r="A29" s="27"/>
      <c r="B29" s="27"/>
      <c r="G29" s="27"/>
      <c r="H29" s="27"/>
      <c r="M29" s="60"/>
      <c r="P29" s="18"/>
      <c r="V29" s="20">
        <f t="shared" si="0"/>
        <v>0</v>
      </c>
      <c r="Z29" s="32">
        <f>SUMIF(Operazioni!A:A,A29,Operazioni!C:C)</f>
        <v>0</v>
      </c>
      <c r="AA29" s="35" t="e">
        <f>INDEX(Valute!B:B,MATCH(J29,Valute!A:A,0))</f>
        <v>#N/A</v>
      </c>
      <c r="AB29" s="21">
        <f>SUMIF(Operazioni!A:A,A29,Operazioni!H:H)</f>
        <v>0</v>
      </c>
      <c r="AC29" s="21" t="e">
        <f t="shared" si="1"/>
        <v>#N/A</v>
      </c>
      <c r="AD29" s="38" t="e">
        <f t="shared" si="9"/>
        <v>#N/A</v>
      </c>
      <c r="AE29" s="41" t="str">
        <f t="shared" si="3"/>
        <v/>
      </c>
      <c r="AN29" s="25">
        <f t="shared" si="4"/>
        <v>0</v>
      </c>
      <c r="AO29" s="25">
        <f t="shared" si="5"/>
        <v>0</v>
      </c>
      <c r="AP29" s="47" t="str">
        <f t="shared" si="6"/>
        <v/>
      </c>
      <c r="AQ29" s="25">
        <f t="shared" si="7"/>
        <v>0</v>
      </c>
      <c r="AR29" s="47" t="str">
        <f t="shared" si="8"/>
        <v/>
      </c>
    </row>
    <row r="30" spans="1:44" x14ac:dyDescent="0.25">
      <c r="A30" s="27"/>
      <c r="B30" s="27"/>
      <c r="G30" s="27"/>
      <c r="H30" s="27"/>
      <c r="M30" s="60"/>
      <c r="P30" s="18"/>
      <c r="V30" s="20">
        <f t="shared" si="0"/>
        <v>0</v>
      </c>
      <c r="Z30" s="32">
        <f>SUMIF(Operazioni!A:A,A30,Operazioni!C:C)</f>
        <v>0</v>
      </c>
      <c r="AA30" s="35" t="e">
        <f>INDEX(Valute!B:B,MATCH(J30,Valute!A:A,0))</f>
        <v>#N/A</v>
      </c>
      <c r="AB30" s="21">
        <f>SUMIF(Operazioni!A:A,A30,Operazioni!H:H)</f>
        <v>0</v>
      </c>
      <c r="AC30" s="21" t="e">
        <f t="shared" si="1"/>
        <v>#N/A</v>
      </c>
      <c r="AD30" s="38" t="e">
        <f t="shared" si="9"/>
        <v>#N/A</v>
      </c>
      <c r="AE30" s="41" t="str">
        <f t="shared" si="3"/>
        <v/>
      </c>
      <c r="AN30" s="25">
        <f t="shared" si="4"/>
        <v>0</v>
      </c>
      <c r="AO30" s="25">
        <f t="shared" si="5"/>
        <v>0</v>
      </c>
      <c r="AP30" s="47" t="str">
        <f t="shared" si="6"/>
        <v/>
      </c>
      <c r="AQ30" s="25">
        <f t="shared" si="7"/>
        <v>0</v>
      </c>
      <c r="AR30" s="47" t="str">
        <f t="shared" si="8"/>
        <v/>
      </c>
    </row>
    <row r="31" spans="1:44" x14ac:dyDescent="0.25">
      <c r="A31" s="27"/>
      <c r="B31" s="27"/>
      <c r="G31" s="27"/>
      <c r="H31" s="27"/>
      <c r="M31" s="60"/>
      <c r="P31" s="18"/>
      <c r="V31" s="20">
        <f t="shared" si="0"/>
        <v>0</v>
      </c>
      <c r="Z31" s="32">
        <f>SUMIF(Operazioni!A:A,A31,Operazioni!C:C)</f>
        <v>0</v>
      </c>
      <c r="AA31" s="35" t="e">
        <f>INDEX(Valute!B:B,MATCH(J31,Valute!A:A,0))</f>
        <v>#N/A</v>
      </c>
      <c r="AB31" s="21">
        <f>SUMIF(Operazioni!A:A,A31,Operazioni!H:H)</f>
        <v>0</v>
      </c>
      <c r="AC31" s="21" t="e">
        <f t="shared" si="1"/>
        <v>#N/A</v>
      </c>
      <c r="AD31" s="38" t="e">
        <f t="shared" si="9"/>
        <v>#N/A</v>
      </c>
      <c r="AE31" s="41" t="str">
        <f t="shared" si="3"/>
        <v/>
      </c>
      <c r="AN31" s="25">
        <f t="shared" si="4"/>
        <v>0</v>
      </c>
      <c r="AO31" s="25">
        <f t="shared" si="5"/>
        <v>0</v>
      </c>
      <c r="AP31" s="47" t="str">
        <f t="shared" si="6"/>
        <v/>
      </c>
      <c r="AQ31" s="25">
        <f t="shared" si="7"/>
        <v>0</v>
      </c>
      <c r="AR31" s="47" t="str">
        <f t="shared" si="8"/>
        <v/>
      </c>
    </row>
    <row r="32" spans="1:44" x14ac:dyDescent="0.25">
      <c r="A32" s="27"/>
      <c r="B32" s="27"/>
      <c r="G32" s="27"/>
      <c r="H32" s="27"/>
      <c r="M32" s="60"/>
      <c r="P32" s="18"/>
      <c r="V32" s="20">
        <f t="shared" si="0"/>
        <v>0</v>
      </c>
      <c r="Z32" s="32">
        <f>SUMIF(Operazioni!A:A,A32,Operazioni!C:C)</f>
        <v>0</v>
      </c>
      <c r="AA32" s="35" t="e">
        <f>INDEX(Valute!B:B,MATCH(J32,Valute!A:A,0))</f>
        <v>#N/A</v>
      </c>
      <c r="AB32" s="21">
        <f>SUMIF(Operazioni!A:A,A32,Operazioni!H:H)</f>
        <v>0</v>
      </c>
      <c r="AC32" s="21" t="e">
        <f t="shared" si="1"/>
        <v>#N/A</v>
      </c>
      <c r="AD32" s="38" t="e">
        <f t="shared" si="9"/>
        <v>#N/A</v>
      </c>
      <c r="AE32" s="41" t="str">
        <f t="shared" si="3"/>
        <v/>
      </c>
      <c r="AN32" s="25">
        <f t="shared" si="4"/>
        <v>0</v>
      </c>
      <c r="AO32" s="25">
        <f t="shared" si="5"/>
        <v>0</v>
      </c>
      <c r="AP32" s="47" t="str">
        <f t="shared" si="6"/>
        <v/>
      </c>
      <c r="AQ32" s="25">
        <f t="shared" si="7"/>
        <v>0</v>
      </c>
      <c r="AR32" s="47" t="str">
        <f t="shared" si="8"/>
        <v/>
      </c>
    </row>
    <row r="33" spans="1:44" x14ac:dyDescent="0.25">
      <c r="A33" s="27"/>
      <c r="B33" s="27"/>
      <c r="G33" s="27"/>
      <c r="H33" s="27"/>
      <c r="M33" s="60"/>
      <c r="P33" s="18"/>
      <c r="V33" s="20">
        <f t="shared" si="0"/>
        <v>0</v>
      </c>
      <c r="Z33" s="32">
        <f>SUMIF(Operazioni!A:A,A33,Operazioni!C:C)</f>
        <v>0</v>
      </c>
      <c r="AA33" s="35" t="e">
        <f>INDEX(Valute!B:B,MATCH(J33,Valute!A:A,0))</f>
        <v>#N/A</v>
      </c>
      <c r="AB33" s="21">
        <f>SUMIF(Operazioni!A:A,A33,Operazioni!H:H)</f>
        <v>0</v>
      </c>
      <c r="AC33" s="21" t="e">
        <f t="shared" si="1"/>
        <v>#N/A</v>
      </c>
      <c r="AD33" s="38" t="e">
        <f t="shared" si="9"/>
        <v>#N/A</v>
      </c>
      <c r="AE33" s="41" t="str">
        <f t="shared" si="3"/>
        <v/>
      </c>
      <c r="AN33" s="25">
        <f t="shared" si="4"/>
        <v>0</v>
      </c>
      <c r="AO33" s="25">
        <f t="shared" si="5"/>
        <v>0</v>
      </c>
      <c r="AP33" s="47" t="str">
        <f t="shared" si="6"/>
        <v/>
      </c>
      <c r="AQ33" s="25">
        <f t="shared" si="7"/>
        <v>0</v>
      </c>
      <c r="AR33" s="47" t="str">
        <f t="shared" si="8"/>
        <v/>
      </c>
    </row>
    <row r="34" spans="1:44" x14ac:dyDescent="0.25">
      <c r="A34" s="27"/>
      <c r="B34" s="27"/>
      <c r="G34" s="27"/>
      <c r="H34" s="27"/>
      <c r="M34" s="60"/>
      <c r="P34" s="18"/>
      <c r="V34" s="20">
        <f t="shared" si="0"/>
        <v>0</v>
      </c>
      <c r="Z34" s="32">
        <f>SUMIF(Operazioni!A:A,A34,Operazioni!C:C)</f>
        <v>0</v>
      </c>
      <c r="AA34" s="35" t="e">
        <f>INDEX(Valute!B:B,MATCH(J34,Valute!A:A,0))</f>
        <v>#N/A</v>
      </c>
      <c r="AB34" s="21">
        <f>SUMIF(Operazioni!A:A,A34,Operazioni!H:H)</f>
        <v>0</v>
      </c>
      <c r="AC34" s="21" t="e">
        <f t="shared" si="1"/>
        <v>#N/A</v>
      </c>
      <c r="AD34" s="38" t="e">
        <f t="shared" si="9"/>
        <v>#N/A</v>
      </c>
      <c r="AE34" s="41" t="str">
        <f t="shared" si="3"/>
        <v/>
      </c>
      <c r="AN34" s="25">
        <f t="shared" si="4"/>
        <v>0</v>
      </c>
      <c r="AO34" s="25">
        <f t="shared" si="5"/>
        <v>0</v>
      </c>
      <c r="AP34" s="47" t="str">
        <f t="shared" si="6"/>
        <v/>
      </c>
      <c r="AQ34" s="25">
        <f t="shared" si="7"/>
        <v>0</v>
      </c>
      <c r="AR34" s="47" t="str">
        <f t="shared" si="8"/>
        <v/>
      </c>
    </row>
    <row r="35" spans="1:44" x14ac:dyDescent="0.25">
      <c r="A35" s="27"/>
      <c r="B35" s="27"/>
      <c r="G35" s="27"/>
      <c r="H35" s="27"/>
      <c r="M35" s="60"/>
      <c r="P35" s="18"/>
      <c r="V35" s="20">
        <f t="shared" si="0"/>
        <v>0</v>
      </c>
      <c r="Z35" s="32">
        <f>SUMIF(Operazioni!A:A,A35,Operazioni!C:C)</f>
        <v>0</v>
      </c>
      <c r="AA35" s="35" t="e">
        <f>INDEX(Valute!B:B,MATCH(J35,Valute!A:A,0))</f>
        <v>#N/A</v>
      </c>
      <c r="AB35" s="21">
        <f>SUMIF(Operazioni!A:A,A35,Operazioni!H:H)</f>
        <v>0</v>
      </c>
      <c r="AC35" s="21" t="e">
        <f t="shared" si="1"/>
        <v>#N/A</v>
      </c>
      <c r="AD35" s="38" t="e">
        <f t="shared" si="9"/>
        <v>#N/A</v>
      </c>
      <c r="AE35" s="41" t="str">
        <f t="shared" si="3"/>
        <v/>
      </c>
      <c r="AN35" s="25">
        <f t="shared" si="4"/>
        <v>0</v>
      </c>
      <c r="AO35" s="25">
        <f t="shared" si="5"/>
        <v>0</v>
      </c>
      <c r="AP35" s="47" t="str">
        <f t="shared" si="6"/>
        <v/>
      </c>
      <c r="AQ35" s="25">
        <f t="shared" si="7"/>
        <v>0</v>
      </c>
      <c r="AR35" s="47" t="str">
        <f t="shared" si="8"/>
        <v/>
      </c>
    </row>
    <row r="36" spans="1:44" x14ac:dyDescent="0.25">
      <c r="A36" s="27"/>
      <c r="B36" s="27"/>
      <c r="G36" s="27"/>
      <c r="H36" s="27"/>
      <c r="M36" s="60"/>
      <c r="P36" s="18"/>
      <c r="V36" s="20">
        <f t="shared" si="0"/>
        <v>0</v>
      </c>
      <c r="Z36" s="32">
        <f>SUMIF(Operazioni!A:A,A36,Operazioni!C:C)</f>
        <v>0</v>
      </c>
      <c r="AA36" s="35" t="e">
        <f>INDEX(Valute!B:B,MATCH(J36,Valute!A:A,0))</f>
        <v>#N/A</v>
      </c>
      <c r="AB36" s="21">
        <f>SUMIF(Operazioni!A:A,A36,Operazioni!H:H)</f>
        <v>0</v>
      </c>
      <c r="AC36" s="21" t="e">
        <f t="shared" si="1"/>
        <v>#N/A</v>
      </c>
      <c r="AD36" s="38" t="e">
        <f t="shared" si="9"/>
        <v>#N/A</v>
      </c>
      <c r="AE36" s="41" t="str">
        <f t="shared" si="3"/>
        <v/>
      </c>
      <c r="AN36" s="25">
        <f t="shared" si="4"/>
        <v>0</v>
      </c>
      <c r="AO36" s="25">
        <f t="shared" si="5"/>
        <v>0</v>
      </c>
      <c r="AP36" s="47" t="str">
        <f t="shared" si="6"/>
        <v/>
      </c>
      <c r="AQ36" s="25">
        <f t="shared" si="7"/>
        <v>0</v>
      </c>
      <c r="AR36" s="47" t="str">
        <f t="shared" si="8"/>
        <v/>
      </c>
    </row>
    <row r="37" spans="1:44" x14ac:dyDescent="0.25">
      <c r="A37" s="27"/>
      <c r="B37" s="27"/>
      <c r="G37" s="27"/>
      <c r="H37" s="27"/>
      <c r="M37" s="60"/>
      <c r="P37" s="18"/>
      <c r="V37" s="20">
        <f t="shared" si="0"/>
        <v>0</v>
      </c>
      <c r="Z37" s="32">
        <f>SUMIF(Operazioni!A:A,A37,Operazioni!C:C)</f>
        <v>0</v>
      </c>
      <c r="AA37" s="35" t="e">
        <f>INDEX(Valute!B:B,MATCH(J37,Valute!A:A,0))</f>
        <v>#N/A</v>
      </c>
      <c r="AB37" s="21">
        <f>SUMIF(Operazioni!A:A,A37,Operazioni!H:H)</f>
        <v>0</v>
      </c>
      <c r="AC37" s="21" t="e">
        <f t="shared" si="1"/>
        <v>#N/A</v>
      </c>
      <c r="AD37" s="38" t="e">
        <f t="shared" si="9"/>
        <v>#N/A</v>
      </c>
      <c r="AE37" s="41" t="str">
        <f t="shared" si="3"/>
        <v/>
      </c>
      <c r="AN37" s="25">
        <f t="shared" si="4"/>
        <v>0</v>
      </c>
      <c r="AO37" s="25">
        <f t="shared" si="5"/>
        <v>0</v>
      </c>
      <c r="AP37" s="47" t="str">
        <f t="shared" si="6"/>
        <v/>
      </c>
      <c r="AQ37" s="25">
        <f t="shared" si="7"/>
        <v>0</v>
      </c>
      <c r="AR37" s="47" t="str">
        <f t="shared" si="8"/>
        <v/>
      </c>
    </row>
    <row r="38" spans="1:44" x14ac:dyDescent="0.25">
      <c r="A38" s="27"/>
      <c r="B38" s="27"/>
      <c r="G38" s="27"/>
      <c r="H38" s="27"/>
      <c r="M38" s="60"/>
      <c r="P38" s="18"/>
      <c r="V38" s="20">
        <f t="shared" si="0"/>
        <v>0</v>
      </c>
      <c r="Z38" s="32">
        <f>SUMIF(Operazioni!A:A,A38,Operazioni!C:C)</f>
        <v>0</v>
      </c>
      <c r="AA38" s="35" t="e">
        <f>INDEX(Valute!B:B,MATCH(J38,Valute!A:A,0))</f>
        <v>#N/A</v>
      </c>
      <c r="AB38" s="21">
        <f>SUMIF(Operazioni!A:A,A38,Operazioni!H:H)</f>
        <v>0</v>
      </c>
      <c r="AC38" s="21" t="e">
        <f t="shared" si="1"/>
        <v>#N/A</v>
      </c>
      <c r="AD38" s="38" t="e">
        <f t="shared" si="9"/>
        <v>#N/A</v>
      </c>
      <c r="AE38" s="41" t="str">
        <f t="shared" si="3"/>
        <v/>
      </c>
      <c r="AN38" s="25">
        <f t="shared" si="4"/>
        <v>0</v>
      </c>
      <c r="AO38" s="25">
        <f t="shared" si="5"/>
        <v>0</v>
      </c>
      <c r="AP38" s="47" t="str">
        <f t="shared" si="6"/>
        <v/>
      </c>
      <c r="AQ38" s="25">
        <f t="shared" si="7"/>
        <v>0</v>
      </c>
      <c r="AR38" s="47" t="str">
        <f t="shared" si="8"/>
        <v/>
      </c>
    </row>
    <row r="39" spans="1:44" x14ac:dyDescent="0.25">
      <c r="A39" s="27"/>
      <c r="B39" s="27"/>
      <c r="G39" s="27"/>
      <c r="H39" s="27"/>
      <c r="M39" s="60"/>
      <c r="P39" s="18"/>
      <c r="V39" s="20">
        <f t="shared" si="0"/>
        <v>0</v>
      </c>
      <c r="Z39" s="32">
        <f>SUMIF(Operazioni!A:A,A39,Operazioni!C:C)</f>
        <v>0</v>
      </c>
      <c r="AA39" s="35" t="e">
        <f>INDEX(Valute!B:B,MATCH(J39,Valute!A:A,0))</f>
        <v>#N/A</v>
      </c>
      <c r="AB39" s="21">
        <f>SUMIF(Operazioni!A:A,A39,Operazioni!H:H)</f>
        <v>0</v>
      </c>
      <c r="AC39" s="21" t="e">
        <f t="shared" si="1"/>
        <v>#N/A</v>
      </c>
      <c r="AD39" s="38" t="e">
        <f t="shared" si="9"/>
        <v>#N/A</v>
      </c>
      <c r="AE39" s="41" t="str">
        <f t="shared" si="3"/>
        <v/>
      </c>
      <c r="AN39" s="25">
        <f t="shared" si="4"/>
        <v>0</v>
      </c>
      <c r="AO39" s="25">
        <f t="shared" si="5"/>
        <v>0</v>
      </c>
      <c r="AP39" s="47" t="str">
        <f t="shared" si="6"/>
        <v/>
      </c>
      <c r="AQ39" s="25">
        <f t="shared" si="7"/>
        <v>0</v>
      </c>
      <c r="AR39" s="47" t="str">
        <f t="shared" si="8"/>
        <v/>
      </c>
    </row>
    <row r="40" spans="1:44" x14ac:dyDescent="0.25">
      <c r="A40" s="27"/>
      <c r="B40" s="27"/>
      <c r="G40" s="27"/>
      <c r="H40" s="27"/>
      <c r="M40" s="60"/>
      <c r="P40" s="18"/>
      <c r="V40" s="20">
        <f t="shared" si="0"/>
        <v>0</v>
      </c>
      <c r="Z40" s="32">
        <f>SUMIF(Operazioni!A:A,A40,Operazioni!C:C)</f>
        <v>0</v>
      </c>
      <c r="AA40" s="35" t="e">
        <f>INDEX(Valute!B:B,MATCH(J40,Valute!A:A,0))</f>
        <v>#N/A</v>
      </c>
      <c r="AB40" s="21">
        <f>SUMIF(Operazioni!A:A,A40,Operazioni!H:H)</f>
        <v>0</v>
      </c>
      <c r="AC40" s="21" t="e">
        <f t="shared" si="1"/>
        <v>#N/A</v>
      </c>
      <c r="AD40" s="38" t="e">
        <f t="shared" si="9"/>
        <v>#N/A</v>
      </c>
      <c r="AE40" s="41" t="str">
        <f t="shared" si="3"/>
        <v/>
      </c>
      <c r="AN40" s="25">
        <f t="shared" si="4"/>
        <v>0</v>
      </c>
      <c r="AO40" s="25">
        <f t="shared" si="5"/>
        <v>0</v>
      </c>
      <c r="AP40" s="47" t="str">
        <f t="shared" si="6"/>
        <v/>
      </c>
      <c r="AQ40" s="25">
        <f t="shared" si="7"/>
        <v>0</v>
      </c>
      <c r="AR40" s="47" t="str">
        <f t="shared" si="8"/>
        <v/>
      </c>
    </row>
    <row r="41" spans="1:44" x14ac:dyDescent="0.25">
      <c r="A41" s="27"/>
      <c r="B41" s="27"/>
      <c r="G41" s="27"/>
      <c r="H41" s="27"/>
      <c r="M41" s="60"/>
      <c r="P41" s="18"/>
      <c r="V41" s="20">
        <f t="shared" si="0"/>
        <v>0</v>
      </c>
      <c r="Z41" s="32">
        <f>SUMIF(Operazioni!A:A,A41,Operazioni!C:C)</f>
        <v>0</v>
      </c>
      <c r="AA41" s="35" t="e">
        <f>INDEX(Valute!B:B,MATCH(J41,Valute!A:A,0))</f>
        <v>#N/A</v>
      </c>
      <c r="AB41" s="21">
        <f>SUMIF(Operazioni!A:A,A41,Operazioni!H:H)</f>
        <v>0</v>
      </c>
      <c r="AC41" s="21" t="e">
        <f t="shared" si="1"/>
        <v>#N/A</v>
      </c>
      <c r="AD41" s="38" t="e">
        <f t="shared" si="9"/>
        <v>#N/A</v>
      </c>
      <c r="AE41" s="41" t="str">
        <f t="shared" si="3"/>
        <v/>
      </c>
      <c r="AN41" s="25">
        <f t="shared" si="4"/>
        <v>0</v>
      </c>
      <c r="AO41" s="25">
        <f t="shared" si="5"/>
        <v>0</v>
      </c>
      <c r="AP41" s="47" t="str">
        <f t="shared" si="6"/>
        <v/>
      </c>
      <c r="AQ41" s="25">
        <f t="shared" si="7"/>
        <v>0</v>
      </c>
      <c r="AR41" s="47" t="str">
        <f t="shared" si="8"/>
        <v/>
      </c>
    </row>
    <row r="42" spans="1:44" x14ac:dyDescent="0.25">
      <c r="A42" s="27"/>
      <c r="B42" s="27"/>
      <c r="G42" s="27"/>
      <c r="H42" s="27"/>
      <c r="M42" s="60"/>
      <c r="P42" s="18"/>
      <c r="V42" s="20">
        <f t="shared" si="0"/>
        <v>0</v>
      </c>
      <c r="Z42" s="32">
        <f>SUMIF(Operazioni!A:A,A42,Operazioni!C:C)</f>
        <v>0</v>
      </c>
      <c r="AA42" s="35" t="e">
        <f>INDEX(Valute!B:B,MATCH(J42,Valute!A:A,0))</f>
        <v>#N/A</v>
      </c>
      <c r="AB42" s="21">
        <f>SUMIF(Operazioni!A:A,A42,Operazioni!H:H)</f>
        <v>0</v>
      </c>
      <c r="AC42" s="21" t="e">
        <f t="shared" si="1"/>
        <v>#N/A</v>
      </c>
      <c r="AD42" s="38" t="e">
        <f t="shared" si="9"/>
        <v>#N/A</v>
      </c>
      <c r="AE42" s="41" t="str">
        <f t="shared" si="3"/>
        <v/>
      </c>
      <c r="AN42" s="25">
        <f t="shared" si="4"/>
        <v>0</v>
      </c>
      <c r="AO42" s="25">
        <f t="shared" si="5"/>
        <v>0</v>
      </c>
      <c r="AP42" s="47" t="str">
        <f t="shared" si="6"/>
        <v/>
      </c>
      <c r="AQ42" s="25">
        <f t="shared" si="7"/>
        <v>0</v>
      </c>
      <c r="AR42" s="47" t="str">
        <f t="shared" si="8"/>
        <v/>
      </c>
    </row>
    <row r="43" spans="1:44" x14ac:dyDescent="0.25">
      <c r="A43" s="27"/>
      <c r="B43" s="27"/>
      <c r="G43" s="27"/>
      <c r="H43" s="27"/>
      <c r="M43" s="60"/>
      <c r="P43" s="18"/>
      <c r="V43" s="20">
        <f t="shared" si="0"/>
        <v>0</v>
      </c>
      <c r="Z43" s="32">
        <f>SUMIF(Operazioni!A:A,A43,Operazioni!C:C)</f>
        <v>0</v>
      </c>
      <c r="AA43" s="35" t="e">
        <f>INDEX(Valute!B:B,MATCH(J43,Valute!A:A,0))</f>
        <v>#N/A</v>
      </c>
      <c r="AB43" s="21">
        <f>SUMIF(Operazioni!A:A,A43,Operazioni!H:H)</f>
        <v>0</v>
      </c>
      <c r="AC43" s="21" t="e">
        <f t="shared" si="1"/>
        <v>#N/A</v>
      </c>
      <c r="AD43" s="38" t="e">
        <f t="shared" si="9"/>
        <v>#N/A</v>
      </c>
      <c r="AE43" s="41" t="str">
        <f t="shared" si="3"/>
        <v/>
      </c>
      <c r="AN43" s="25">
        <f t="shared" si="4"/>
        <v>0</v>
      </c>
      <c r="AO43" s="25">
        <f t="shared" si="5"/>
        <v>0</v>
      </c>
      <c r="AP43" s="47" t="str">
        <f t="shared" si="6"/>
        <v/>
      </c>
      <c r="AQ43" s="25">
        <f t="shared" si="7"/>
        <v>0</v>
      </c>
      <c r="AR43" s="47" t="str">
        <f t="shared" si="8"/>
        <v/>
      </c>
    </row>
    <row r="44" spans="1:44" x14ac:dyDescent="0.25">
      <c r="A44" s="27"/>
      <c r="B44" s="27"/>
      <c r="G44" s="27"/>
      <c r="H44" s="27"/>
      <c r="M44" s="60"/>
      <c r="P44" s="18"/>
      <c r="V44" s="20">
        <f t="shared" si="0"/>
        <v>0</v>
      </c>
      <c r="Z44" s="32">
        <f>SUMIF(Operazioni!A:A,A44,Operazioni!C:C)</f>
        <v>0</v>
      </c>
      <c r="AA44" s="35" t="e">
        <f>INDEX(Valute!B:B,MATCH(J44,Valute!A:A,0))</f>
        <v>#N/A</v>
      </c>
      <c r="AB44" s="21">
        <f>SUMIF(Operazioni!A:A,A44,Operazioni!H:H)</f>
        <v>0</v>
      </c>
      <c r="AC44" s="21" t="e">
        <f t="shared" si="1"/>
        <v>#N/A</v>
      </c>
      <c r="AD44" s="38" t="e">
        <f t="shared" si="9"/>
        <v>#N/A</v>
      </c>
      <c r="AE44" s="41" t="str">
        <f t="shared" si="3"/>
        <v/>
      </c>
      <c r="AN44" s="25">
        <f t="shared" si="4"/>
        <v>0</v>
      </c>
      <c r="AO44" s="25">
        <f t="shared" si="5"/>
        <v>0</v>
      </c>
      <c r="AP44" s="47" t="str">
        <f t="shared" si="6"/>
        <v/>
      </c>
      <c r="AQ44" s="25">
        <f t="shared" si="7"/>
        <v>0</v>
      </c>
      <c r="AR44" s="47" t="str">
        <f t="shared" si="8"/>
        <v/>
      </c>
    </row>
    <row r="45" spans="1:44" x14ac:dyDescent="0.25">
      <c r="A45" s="27"/>
      <c r="B45" s="27"/>
      <c r="G45" s="27"/>
      <c r="H45" s="27"/>
      <c r="M45" s="60"/>
      <c r="P45" s="18"/>
      <c r="V45" s="20">
        <f t="shared" si="0"/>
        <v>0</v>
      </c>
      <c r="Z45" s="32">
        <f>SUMIF(Operazioni!A:A,A45,Operazioni!C:C)</f>
        <v>0</v>
      </c>
      <c r="AA45" s="35" t="e">
        <f>INDEX(Valute!B:B,MATCH(J45,Valute!A:A,0))</f>
        <v>#N/A</v>
      </c>
      <c r="AB45" s="21">
        <f>SUMIF(Operazioni!A:A,A45,Operazioni!H:H)</f>
        <v>0</v>
      </c>
      <c r="AC45" s="21" t="e">
        <f t="shared" si="1"/>
        <v>#N/A</v>
      </c>
      <c r="AD45" s="38" t="e">
        <f t="shared" si="9"/>
        <v>#N/A</v>
      </c>
      <c r="AE45" s="41" t="str">
        <f t="shared" si="3"/>
        <v/>
      </c>
      <c r="AN45" s="25">
        <f t="shared" si="4"/>
        <v>0</v>
      </c>
      <c r="AO45" s="25">
        <f t="shared" si="5"/>
        <v>0</v>
      </c>
      <c r="AP45" s="47" t="str">
        <f t="shared" si="6"/>
        <v/>
      </c>
      <c r="AQ45" s="25">
        <f t="shared" si="7"/>
        <v>0</v>
      </c>
      <c r="AR45" s="47" t="str">
        <f t="shared" si="8"/>
        <v/>
      </c>
    </row>
    <row r="46" spans="1:44" x14ac:dyDescent="0.25">
      <c r="A46" s="27"/>
      <c r="B46" s="27"/>
      <c r="G46" s="27"/>
      <c r="H46" s="27"/>
      <c r="M46" s="60"/>
      <c r="P46" s="18"/>
      <c r="V46" s="20">
        <f t="shared" si="0"/>
        <v>0</v>
      </c>
      <c r="Z46" s="32">
        <f>SUMIF(Operazioni!A:A,A46,Operazioni!C:C)</f>
        <v>0</v>
      </c>
      <c r="AA46" s="35" t="e">
        <f>INDEX(Valute!B:B,MATCH(J46,Valute!A:A,0))</f>
        <v>#N/A</v>
      </c>
      <c r="AB46" s="21">
        <f>SUMIF(Operazioni!A:A,A46,Operazioni!H:H)</f>
        <v>0</v>
      </c>
      <c r="AC46" s="21" t="e">
        <f t="shared" si="1"/>
        <v>#N/A</v>
      </c>
      <c r="AD46" s="38" t="e">
        <f t="shared" si="9"/>
        <v>#N/A</v>
      </c>
      <c r="AE46" s="41" t="str">
        <f t="shared" si="3"/>
        <v/>
      </c>
      <c r="AN46" s="25">
        <f t="shared" si="4"/>
        <v>0</v>
      </c>
      <c r="AO46" s="25">
        <f t="shared" si="5"/>
        <v>0</v>
      </c>
      <c r="AP46" s="47" t="str">
        <f t="shared" si="6"/>
        <v/>
      </c>
      <c r="AQ46" s="25">
        <f t="shared" si="7"/>
        <v>0</v>
      </c>
      <c r="AR46" s="47" t="str">
        <f t="shared" si="8"/>
        <v/>
      </c>
    </row>
    <row r="47" spans="1:44" x14ac:dyDescent="0.25">
      <c r="A47" s="27"/>
      <c r="B47" s="27"/>
      <c r="G47" s="27"/>
      <c r="H47" s="27"/>
      <c r="M47" s="60"/>
      <c r="P47" s="18"/>
      <c r="V47" s="20">
        <f t="shared" si="0"/>
        <v>0</v>
      </c>
      <c r="Z47" s="32">
        <f>SUMIF(Operazioni!A:A,A47,Operazioni!C:C)</f>
        <v>0</v>
      </c>
      <c r="AA47" s="35" t="e">
        <f>INDEX(Valute!B:B,MATCH(J47,Valute!A:A,0))</f>
        <v>#N/A</v>
      </c>
      <c r="AB47" s="21">
        <f>SUMIF(Operazioni!A:A,A47,Operazioni!H:H)</f>
        <v>0</v>
      </c>
      <c r="AC47" s="21" t="e">
        <f t="shared" si="1"/>
        <v>#N/A</v>
      </c>
      <c r="AD47" s="38" t="e">
        <f t="shared" si="9"/>
        <v>#N/A</v>
      </c>
      <c r="AE47" s="41" t="str">
        <f t="shared" si="3"/>
        <v/>
      </c>
      <c r="AN47" s="25">
        <f t="shared" si="4"/>
        <v>0</v>
      </c>
      <c r="AO47" s="25">
        <f t="shared" si="5"/>
        <v>0</v>
      </c>
      <c r="AP47" s="47" t="str">
        <f t="shared" si="6"/>
        <v/>
      </c>
      <c r="AQ47" s="25">
        <f t="shared" si="7"/>
        <v>0</v>
      </c>
      <c r="AR47" s="47" t="str">
        <f t="shared" si="8"/>
        <v/>
      </c>
    </row>
    <row r="48" spans="1:44" x14ac:dyDescent="0.25">
      <c r="A48" s="27"/>
      <c r="B48" s="27"/>
      <c r="G48" s="27"/>
      <c r="H48" s="27"/>
      <c r="M48" s="60"/>
      <c r="P48" s="18"/>
      <c r="V48" s="20">
        <f t="shared" si="0"/>
        <v>0</v>
      </c>
      <c r="Z48" s="32">
        <f>SUMIF(Operazioni!A:A,A48,Operazioni!C:C)</f>
        <v>0</v>
      </c>
      <c r="AA48" s="35" t="e">
        <f>INDEX(Valute!B:B,MATCH(J48,Valute!A:A,0))</f>
        <v>#N/A</v>
      </c>
      <c r="AB48" s="21">
        <f>SUMIF(Operazioni!A:A,A48,Operazioni!H:H)</f>
        <v>0</v>
      </c>
      <c r="AC48" s="21" t="e">
        <f t="shared" si="1"/>
        <v>#N/A</v>
      </c>
      <c r="AD48" s="38" t="e">
        <f t="shared" si="9"/>
        <v>#N/A</v>
      </c>
      <c r="AE48" s="41" t="str">
        <f t="shared" si="3"/>
        <v/>
      </c>
      <c r="AN48" s="25">
        <f t="shared" si="4"/>
        <v>0</v>
      </c>
      <c r="AO48" s="25">
        <f t="shared" si="5"/>
        <v>0</v>
      </c>
      <c r="AP48" s="47" t="str">
        <f t="shared" si="6"/>
        <v/>
      </c>
      <c r="AQ48" s="25">
        <f t="shared" si="7"/>
        <v>0</v>
      </c>
      <c r="AR48" s="47" t="str">
        <f t="shared" si="8"/>
        <v/>
      </c>
    </row>
    <row r="49" spans="1:44" x14ac:dyDescent="0.25">
      <c r="A49" s="27"/>
      <c r="B49" s="27"/>
      <c r="G49" s="27"/>
      <c r="H49" s="27"/>
      <c r="M49" s="60"/>
      <c r="P49" s="18"/>
      <c r="V49" s="20">
        <f t="shared" si="0"/>
        <v>0</v>
      </c>
      <c r="Z49" s="32">
        <f>SUMIF(Operazioni!A:A,A49,Operazioni!C:C)</f>
        <v>0</v>
      </c>
      <c r="AA49" s="35" t="e">
        <f>INDEX(Valute!B:B,MATCH(J49,Valute!A:A,0))</f>
        <v>#N/A</v>
      </c>
      <c r="AB49" s="21">
        <f>SUMIF(Operazioni!A:A,A49,Operazioni!H:H)</f>
        <v>0</v>
      </c>
      <c r="AC49" s="21" t="e">
        <f t="shared" si="1"/>
        <v>#N/A</v>
      </c>
      <c r="AD49" s="38" t="e">
        <f t="shared" si="9"/>
        <v>#N/A</v>
      </c>
      <c r="AE49" s="41" t="str">
        <f t="shared" si="3"/>
        <v/>
      </c>
      <c r="AN49" s="25">
        <f t="shared" si="4"/>
        <v>0</v>
      </c>
      <c r="AO49" s="25">
        <f t="shared" si="5"/>
        <v>0</v>
      </c>
      <c r="AP49" s="47" t="str">
        <f t="shared" si="6"/>
        <v/>
      </c>
      <c r="AQ49" s="25">
        <f t="shared" si="7"/>
        <v>0</v>
      </c>
      <c r="AR49" s="47" t="str">
        <f t="shared" si="8"/>
        <v/>
      </c>
    </row>
    <row r="50" spans="1:44" x14ac:dyDescent="0.25">
      <c r="A50" s="27"/>
      <c r="B50" s="27"/>
      <c r="G50" s="27"/>
      <c r="H50" s="27"/>
      <c r="M50" s="60"/>
      <c r="P50" s="18"/>
      <c r="V50" s="20">
        <f t="shared" si="0"/>
        <v>0</v>
      </c>
      <c r="Z50" s="32">
        <f>SUMIF(Operazioni!A:A,A50,Operazioni!C:C)</f>
        <v>0</v>
      </c>
      <c r="AA50" s="35" t="e">
        <f>INDEX(Valute!B:B,MATCH(J50,Valute!A:A,0))</f>
        <v>#N/A</v>
      </c>
      <c r="AB50" s="21">
        <f>SUMIF(Operazioni!A:A,A50,Operazioni!H:H)</f>
        <v>0</v>
      </c>
      <c r="AC50" s="21" t="e">
        <f t="shared" si="1"/>
        <v>#N/A</v>
      </c>
      <c r="AD50" s="38" t="e">
        <f t="shared" si="9"/>
        <v>#N/A</v>
      </c>
      <c r="AE50" s="41" t="str">
        <f t="shared" si="3"/>
        <v/>
      </c>
      <c r="AN50" s="25">
        <f t="shared" si="4"/>
        <v>0</v>
      </c>
      <c r="AO50" s="25">
        <f t="shared" si="5"/>
        <v>0</v>
      </c>
      <c r="AP50" s="47" t="str">
        <f t="shared" si="6"/>
        <v/>
      </c>
      <c r="AQ50" s="25">
        <f t="shared" si="7"/>
        <v>0</v>
      </c>
      <c r="AR50" s="47" t="str">
        <f t="shared" si="8"/>
        <v/>
      </c>
    </row>
    <row r="51" spans="1:44" x14ac:dyDescent="0.25">
      <c r="A51" s="27"/>
      <c r="B51" s="27"/>
      <c r="G51" s="27"/>
      <c r="H51" s="27"/>
      <c r="M51" s="60"/>
      <c r="P51" s="18"/>
      <c r="V51" s="20">
        <f t="shared" si="0"/>
        <v>0</v>
      </c>
      <c r="Z51" s="32">
        <f>SUMIF(Operazioni!A:A,A51,Operazioni!C:C)</f>
        <v>0</v>
      </c>
      <c r="AA51" s="35" t="e">
        <f>INDEX(Valute!B:B,MATCH(J51,Valute!A:A,0))</f>
        <v>#N/A</v>
      </c>
      <c r="AB51" s="21">
        <f>SUMIF(Operazioni!A:A,A51,Operazioni!H:H)</f>
        <v>0</v>
      </c>
      <c r="AC51" s="21" t="e">
        <f t="shared" si="1"/>
        <v>#N/A</v>
      </c>
      <c r="AD51" s="38" t="e">
        <f t="shared" si="9"/>
        <v>#N/A</v>
      </c>
      <c r="AE51" s="41" t="str">
        <f t="shared" si="3"/>
        <v/>
      </c>
      <c r="AN51" s="25">
        <f t="shared" si="4"/>
        <v>0</v>
      </c>
      <c r="AO51" s="25">
        <f t="shared" si="5"/>
        <v>0</v>
      </c>
      <c r="AP51" s="47" t="str">
        <f t="shared" si="6"/>
        <v/>
      </c>
      <c r="AQ51" s="25">
        <f t="shared" si="7"/>
        <v>0</v>
      </c>
      <c r="AR51" s="47" t="str">
        <f t="shared" si="8"/>
        <v/>
      </c>
    </row>
    <row r="52" spans="1:44" x14ac:dyDescent="0.25">
      <c r="A52" s="27"/>
      <c r="B52" s="27"/>
      <c r="G52" s="27"/>
      <c r="M52" s="60"/>
      <c r="V52" s="20">
        <f t="shared" si="0"/>
        <v>0</v>
      </c>
      <c r="Z52" s="32">
        <f>SUMIF(Operazioni!A:A,A52,Operazioni!C:C)</f>
        <v>0</v>
      </c>
      <c r="AA52" s="35" t="e">
        <f>INDEX(Valute!B:B,MATCH(J52,Valute!A:A,0))</f>
        <v>#N/A</v>
      </c>
      <c r="AB52" s="21">
        <f>SUMIF(Operazioni!A:A,A52,Operazioni!H:H)</f>
        <v>0</v>
      </c>
      <c r="AC52" s="21" t="e">
        <f t="shared" si="1"/>
        <v>#N/A</v>
      </c>
      <c r="AD52" s="38" t="e">
        <f t="shared" ref="AD52:AD65" si="10">AC52-V52</f>
        <v>#N/A</v>
      </c>
      <c r="AE52" s="41" t="str">
        <f t="shared" si="3"/>
        <v/>
      </c>
      <c r="AN52" s="25">
        <f t="shared" si="4"/>
        <v>0</v>
      </c>
      <c r="AO52" s="25">
        <f t="shared" ref="AO52:AO65" si="11">AN52-V52</f>
        <v>0</v>
      </c>
      <c r="AP52" s="47" t="str">
        <f t="shared" si="6"/>
        <v/>
      </c>
      <c r="AQ52" s="25">
        <f t="shared" si="7"/>
        <v>0</v>
      </c>
      <c r="AR52" s="47" t="str">
        <f t="shared" si="8"/>
        <v/>
      </c>
    </row>
    <row r="53" spans="1:44" x14ac:dyDescent="0.25">
      <c r="A53" s="27"/>
      <c r="B53" s="27"/>
      <c r="G53" s="27"/>
      <c r="M53" s="60"/>
      <c r="V53" s="20">
        <f t="shared" si="0"/>
        <v>0</v>
      </c>
      <c r="Z53" s="32">
        <f>SUMIF(Operazioni!A:A,A53,Operazioni!C:C)</f>
        <v>0</v>
      </c>
      <c r="AA53" s="35" t="e">
        <f>INDEX(Valute!B:B,MATCH(J53,Valute!A:A,0))</f>
        <v>#N/A</v>
      </c>
      <c r="AB53" s="21">
        <f>SUMIF(Operazioni!A:A,A53,Operazioni!H:H)</f>
        <v>0</v>
      </c>
      <c r="AC53" s="21" t="e">
        <f t="shared" si="1"/>
        <v>#N/A</v>
      </c>
      <c r="AD53" s="38" t="e">
        <f t="shared" si="10"/>
        <v>#N/A</v>
      </c>
      <c r="AE53" s="41" t="str">
        <f t="shared" si="3"/>
        <v/>
      </c>
      <c r="AN53" s="25">
        <f t="shared" si="4"/>
        <v>0</v>
      </c>
      <c r="AO53" s="25">
        <f t="shared" si="11"/>
        <v>0</v>
      </c>
      <c r="AP53" s="47" t="str">
        <f t="shared" si="6"/>
        <v/>
      </c>
      <c r="AQ53" s="25">
        <f t="shared" si="7"/>
        <v>0</v>
      </c>
      <c r="AR53" s="47" t="str">
        <f t="shared" si="8"/>
        <v/>
      </c>
    </row>
    <row r="54" spans="1:44" x14ac:dyDescent="0.25">
      <c r="A54" s="27"/>
      <c r="B54" s="27"/>
      <c r="G54" s="27"/>
      <c r="M54" s="60"/>
      <c r="V54" s="20">
        <f t="shared" si="0"/>
        <v>0</v>
      </c>
      <c r="Z54" s="32">
        <f>SUMIF(Operazioni!A:A,A54,Operazioni!C:C)</f>
        <v>0</v>
      </c>
      <c r="AA54" s="35" t="e">
        <f>INDEX(Valute!B:B,MATCH(J54,Valute!A:A,0))</f>
        <v>#N/A</v>
      </c>
      <c r="AB54" s="21">
        <f>SUMIF(Operazioni!A:A,A54,Operazioni!H:H)</f>
        <v>0</v>
      </c>
      <c r="AC54" s="21" t="e">
        <f t="shared" si="1"/>
        <v>#N/A</v>
      </c>
      <c r="AD54" s="38" t="e">
        <f t="shared" si="10"/>
        <v>#N/A</v>
      </c>
      <c r="AE54" s="41" t="str">
        <f t="shared" si="3"/>
        <v/>
      </c>
      <c r="AN54" s="25">
        <f t="shared" si="4"/>
        <v>0</v>
      </c>
      <c r="AO54" s="25">
        <f t="shared" si="11"/>
        <v>0</v>
      </c>
      <c r="AP54" s="47" t="str">
        <f t="shared" si="6"/>
        <v/>
      </c>
      <c r="AQ54" s="25">
        <f t="shared" si="7"/>
        <v>0</v>
      </c>
      <c r="AR54" s="47" t="str">
        <f t="shared" si="8"/>
        <v/>
      </c>
    </row>
    <row r="55" spans="1:44" x14ac:dyDescent="0.25">
      <c r="A55" s="27"/>
      <c r="B55" s="27"/>
      <c r="G55" s="27"/>
      <c r="M55" s="60"/>
      <c r="V55" s="20">
        <f t="shared" si="0"/>
        <v>0</v>
      </c>
      <c r="Z55" s="32">
        <f>SUMIF(Operazioni!A:A,A55,Operazioni!C:C)</f>
        <v>0</v>
      </c>
      <c r="AA55" s="35" t="e">
        <f>INDEX(Valute!B:B,MATCH(J55,Valute!A:A,0))</f>
        <v>#N/A</v>
      </c>
      <c r="AB55" s="21">
        <f>SUMIF(Operazioni!A:A,A55,Operazioni!H:H)</f>
        <v>0</v>
      </c>
      <c r="AC55" s="21" t="e">
        <f t="shared" si="1"/>
        <v>#N/A</v>
      </c>
      <c r="AD55" s="38" t="e">
        <f t="shared" si="10"/>
        <v>#N/A</v>
      </c>
      <c r="AE55" s="41" t="str">
        <f t="shared" si="3"/>
        <v/>
      </c>
      <c r="AN55" s="25">
        <f t="shared" si="4"/>
        <v>0</v>
      </c>
      <c r="AO55" s="25">
        <f t="shared" si="11"/>
        <v>0</v>
      </c>
      <c r="AP55" s="47" t="str">
        <f t="shared" si="6"/>
        <v/>
      </c>
      <c r="AQ55" s="25">
        <f t="shared" si="7"/>
        <v>0</v>
      </c>
      <c r="AR55" s="47" t="str">
        <f t="shared" si="8"/>
        <v/>
      </c>
    </row>
    <row r="56" spans="1:44" x14ac:dyDescent="0.25">
      <c r="A56" s="27"/>
      <c r="B56" s="27"/>
      <c r="G56" s="27"/>
      <c r="H56" s="27"/>
      <c r="M56" s="60"/>
      <c r="V56" s="20">
        <f t="shared" si="0"/>
        <v>0</v>
      </c>
      <c r="Z56" s="32">
        <f>SUMIF(Operazioni!A:A,A56,Operazioni!C:C)</f>
        <v>0</v>
      </c>
      <c r="AA56" s="35" t="e">
        <f>INDEX(Valute!B:B,MATCH(J56,Valute!A:A,0))</f>
        <v>#N/A</v>
      </c>
      <c r="AB56" s="21">
        <f>SUMIF(Operazioni!A:A,A56,Operazioni!H:H)</f>
        <v>0</v>
      </c>
      <c r="AC56" s="21" t="e">
        <f t="shared" si="1"/>
        <v>#N/A</v>
      </c>
      <c r="AD56" s="38" t="e">
        <f t="shared" si="10"/>
        <v>#N/A</v>
      </c>
      <c r="AE56" s="41" t="str">
        <f t="shared" si="3"/>
        <v/>
      </c>
      <c r="AN56" s="25">
        <f t="shared" si="4"/>
        <v>0</v>
      </c>
      <c r="AO56" s="25">
        <f t="shared" si="11"/>
        <v>0</v>
      </c>
      <c r="AP56" s="47" t="str">
        <f t="shared" si="6"/>
        <v/>
      </c>
      <c r="AQ56" s="25">
        <f t="shared" si="7"/>
        <v>0</v>
      </c>
      <c r="AR56" s="47" t="str">
        <f t="shared" si="8"/>
        <v/>
      </c>
    </row>
    <row r="57" spans="1:44" x14ac:dyDescent="0.25">
      <c r="A57" s="27"/>
      <c r="B57" s="27"/>
      <c r="G57" s="27"/>
      <c r="H57" s="27"/>
      <c r="M57" s="60"/>
      <c r="V57" s="20">
        <f t="shared" si="0"/>
        <v>0</v>
      </c>
      <c r="Z57" s="32">
        <f>SUMIF(Operazioni!A:A,A57,Operazioni!C:C)</f>
        <v>0</v>
      </c>
      <c r="AA57" s="35" t="e">
        <f>INDEX(Valute!B:B,MATCH(J57,Valute!A:A,0))</f>
        <v>#N/A</v>
      </c>
      <c r="AB57" s="21">
        <f>SUMIF(Operazioni!A:A,A57,Operazioni!H:H)</f>
        <v>0</v>
      </c>
      <c r="AC57" s="21" t="e">
        <f t="shared" si="1"/>
        <v>#N/A</v>
      </c>
      <c r="AD57" s="38" t="e">
        <f t="shared" si="10"/>
        <v>#N/A</v>
      </c>
      <c r="AE57" s="41" t="str">
        <f t="shared" si="3"/>
        <v/>
      </c>
      <c r="AN57" s="25">
        <f t="shared" si="4"/>
        <v>0</v>
      </c>
      <c r="AO57" s="25">
        <f t="shared" si="11"/>
        <v>0</v>
      </c>
      <c r="AP57" s="47" t="str">
        <f t="shared" si="6"/>
        <v/>
      </c>
      <c r="AQ57" s="25">
        <f t="shared" si="7"/>
        <v>0</v>
      </c>
      <c r="AR57" s="47" t="str">
        <f t="shared" si="8"/>
        <v/>
      </c>
    </row>
    <row r="58" spans="1:44" x14ac:dyDescent="0.25">
      <c r="A58" s="27"/>
      <c r="B58" s="27"/>
      <c r="G58" s="27"/>
      <c r="H58" s="27"/>
      <c r="M58" s="60"/>
      <c r="V58" s="20">
        <f t="shared" si="0"/>
        <v>0</v>
      </c>
      <c r="Z58" s="32">
        <f>SUMIF(Operazioni!A:A,A58,Operazioni!C:C)</f>
        <v>0</v>
      </c>
      <c r="AA58" s="35" t="e">
        <f>INDEX(Valute!B:B,MATCH(J58,Valute!A:A,0))</f>
        <v>#N/A</v>
      </c>
      <c r="AB58" s="21">
        <f>SUMIF(Operazioni!A:A,A58,Operazioni!H:H)</f>
        <v>0</v>
      </c>
      <c r="AC58" s="21" t="e">
        <f t="shared" si="1"/>
        <v>#N/A</v>
      </c>
      <c r="AD58" s="38" t="e">
        <f t="shared" si="10"/>
        <v>#N/A</v>
      </c>
      <c r="AE58" s="41" t="str">
        <f t="shared" si="3"/>
        <v/>
      </c>
      <c r="AN58" s="25">
        <f t="shared" si="4"/>
        <v>0</v>
      </c>
      <c r="AO58" s="25">
        <f t="shared" si="11"/>
        <v>0</v>
      </c>
      <c r="AP58" s="47" t="str">
        <f t="shared" si="6"/>
        <v/>
      </c>
      <c r="AQ58" s="25">
        <f t="shared" si="7"/>
        <v>0</v>
      </c>
      <c r="AR58" s="47" t="str">
        <f t="shared" si="8"/>
        <v/>
      </c>
    </row>
    <row r="59" spans="1:44" x14ac:dyDescent="0.25">
      <c r="A59" s="27"/>
      <c r="B59" s="27"/>
      <c r="G59" s="27"/>
      <c r="H59" s="27"/>
      <c r="M59" s="60"/>
      <c r="V59" s="20">
        <f t="shared" si="0"/>
        <v>0</v>
      </c>
      <c r="Z59" s="32">
        <f>SUMIF(Operazioni!A:A,A59,Operazioni!C:C)</f>
        <v>0</v>
      </c>
      <c r="AA59" s="35" t="e">
        <f>INDEX(Valute!B:B,MATCH(J59,Valute!A:A,0))</f>
        <v>#N/A</v>
      </c>
      <c r="AB59" s="21">
        <f>SUMIF(Operazioni!A:A,A59,Operazioni!H:H)</f>
        <v>0</v>
      </c>
      <c r="AC59" s="21" t="e">
        <f t="shared" si="1"/>
        <v>#N/A</v>
      </c>
      <c r="AD59" s="38" t="e">
        <f t="shared" si="10"/>
        <v>#N/A</v>
      </c>
      <c r="AE59" s="41" t="str">
        <f t="shared" si="3"/>
        <v/>
      </c>
      <c r="AN59" s="25">
        <f t="shared" si="4"/>
        <v>0</v>
      </c>
      <c r="AO59" s="25">
        <f t="shared" si="11"/>
        <v>0</v>
      </c>
      <c r="AP59" s="47" t="str">
        <f t="shared" si="6"/>
        <v/>
      </c>
      <c r="AQ59" s="25">
        <f t="shared" si="7"/>
        <v>0</v>
      </c>
      <c r="AR59" s="47" t="str">
        <f t="shared" si="8"/>
        <v/>
      </c>
    </row>
    <row r="60" spans="1:44" x14ac:dyDescent="0.25">
      <c r="A60" s="27"/>
      <c r="B60" s="27"/>
      <c r="G60" s="27"/>
      <c r="H60" s="27"/>
      <c r="M60" s="60"/>
      <c r="V60" s="20">
        <f t="shared" si="0"/>
        <v>0</v>
      </c>
      <c r="Z60" s="32">
        <f>SUMIF(Operazioni!A:A,A60,Operazioni!C:C)</f>
        <v>0</v>
      </c>
      <c r="AA60" s="35" t="e">
        <f>INDEX(Valute!B:B,MATCH(J60,Valute!A:A,0))</f>
        <v>#N/A</v>
      </c>
      <c r="AB60" s="21">
        <f>SUMIF(Operazioni!A:A,A60,Operazioni!H:H)</f>
        <v>0</v>
      </c>
      <c r="AC60" s="21" t="e">
        <f t="shared" si="1"/>
        <v>#N/A</v>
      </c>
      <c r="AD60" s="38" t="e">
        <f t="shared" si="10"/>
        <v>#N/A</v>
      </c>
      <c r="AE60" s="41" t="str">
        <f t="shared" ref="AE60:AE113" si="12">IF(V60&lt;&gt;0,AD60/V60,"")</f>
        <v/>
      </c>
      <c r="AN60" s="25">
        <f t="shared" si="4"/>
        <v>0</v>
      </c>
      <c r="AO60" s="25">
        <f t="shared" si="11"/>
        <v>0</v>
      </c>
      <c r="AP60" s="47" t="str">
        <f t="shared" ref="AP60:AP81" si="13">IF(V60&lt;&gt;0,AO60/V60,"")</f>
        <v/>
      </c>
      <c r="AQ60" s="25">
        <f t="shared" si="7"/>
        <v>0</v>
      </c>
      <c r="AR60" s="47" t="str">
        <f t="shared" ref="AR60:AR81" si="14">IF(V60&lt;&gt;0,(AO60-AQ60)/V60,"")</f>
        <v/>
      </c>
    </row>
    <row r="61" spans="1:44" x14ac:dyDescent="0.25">
      <c r="A61" s="27"/>
      <c r="B61" s="27"/>
      <c r="G61" s="27"/>
      <c r="H61" s="27"/>
      <c r="M61" s="60"/>
      <c r="V61" s="20">
        <f t="shared" si="0"/>
        <v>0</v>
      </c>
      <c r="Z61" s="32">
        <f>SUMIF(Operazioni!A:A,A61,Operazioni!C:C)</f>
        <v>0</v>
      </c>
      <c r="AA61" s="35" t="e">
        <f>INDEX(Valute!B:B,MATCH(J61,Valute!A:A,0))</f>
        <v>#N/A</v>
      </c>
      <c r="AB61" s="21">
        <f>SUMIF(Operazioni!A:A,A61,Operazioni!H:H)</f>
        <v>0</v>
      </c>
      <c r="AC61" s="21" t="e">
        <f t="shared" si="1"/>
        <v>#N/A</v>
      </c>
      <c r="AD61" s="38" t="e">
        <f t="shared" si="10"/>
        <v>#N/A</v>
      </c>
      <c r="AE61" s="41" t="str">
        <f t="shared" si="12"/>
        <v/>
      </c>
      <c r="AN61" s="25">
        <f t="shared" si="4"/>
        <v>0</v>
      </c>
      <c r="AO61" s="25">
        <f t="shared" si="11"/>
        <v>0</v>
      </c>
      <c r="AP61" s="47" t="str">
        <f t="shared" si="13"/>
        <v/>
      </c>
      <c r="AQ61" s="25">
        <f t="shared" si="7"/>
        <v>0</v>
      </c>
      <c r="AR61" s="47" t="str">
        <f t="shared" si="14"/>
        <v/>
      </c>
    </row>
    <row r="62" spans="1:44" x14ac:dyDescent="0.25">
      <c r="A62" s="27"/>
      <c r="B62" s="27"/>
      <c r="G62" s="27"/>
      <c r="H62" s="27"/>
      <c r="M62" s="60"/>
      <c r="V62" s="20">
        <f t="shared" si="0"/>
        <v>0</v>
      </c>
      <c r="Z62" s="32">
        <f>SUMIF(Operazioni!A:A,A62,Operazioni!C:C)</f>
        <v>0</v>
      </c>
      <c r="AA62" s="35" t="e">
        <f>INDEX(Valute!B:B,MATCH(J62,Valute!A:A,0))</f>
        <v>#N/A</v>
      </c>
      <c r="AB62" s="21">
        <f>SUMIF(Operazioni!A:A,A62,Operazioni!H:H)</f>
        <v>0</v>
      </c>
      <c r="AC62" s="21" t="e">
        <f t="shared" si="1"/>
        <v>#N/A</v>
      </c>
      <c r="AD62" s="38" t="e">
        <f t="shared" si="10"/>
        <v>#N/A</v>
      </c>
      <c r="AE62" s="41" t="str">
        <f t="shared" si="12"/>
        <v/>
      </c>
      <c r="AN62" s="25">
        <f t="shared" si="4"/>
        <v>0</v>
      </c>
      <c r="AO62" s="25">
        <f t="shared" si="11"/>
        <v>0</v>
      </c>
      <c r="AP62" s="47" t="str">
        <f t="shared" si="13"/>
        <v/>
      </c>
      <c r="AQ62" s="25">
        <f t="shared" si="7"/>
        <v>0</v>
      </c>
      <c r="AR62" s="47" t="str">
        <f t="shared" si="14"/>
        <v/>
      </c>
    </row>
    <row r="63" spans="1:44" x14ac:dyDescent="0.25">
      <c r="A63" s="27"/>
      <c r="B63" s="27"/>
      <c r="G63" s="27"/>
      <c r="H63" s="27"/>
      <c r="M63" s="60"/>
      <c r="V63" s="20">
        <f t="shared" si="0"/>
        <v>0</v>
      </c>
      <c r="Z63" s="32">
        <f>SUMIF(Operazioni!A:A,A63,Operazioni!C:C)</f>
        <v>0</v>
      </c>
      <c r="AA63" s="35" t="e">
        <f>INDEX(Valute!B:B,MATCH(J63,Valute!A:A,0))</f>
        <v>#N/A</v>
      </c>
      <c r="AB63" s="21">
        <f>SUMIF(Operazioni!A:A,A63,Operazioni!H:H)</f>
        <v>0</v>
      </c>
      <c r="AC63" s="21" t="e">
        <f t="shared" si="1"/>
        <v>#N/A</v>
      </c>
      <c r="AD63" s="38" t="e">
        <f t="shared" si="10"/>
        <v>#N/A</v>
      </c>
      <c r="AE63" s="41" t="str">
        <f t="shared" si="12"/>
        <v/>
      </c>
      <c r="AN63" s="25">
        <f t="shared" si="4"/>
        <v>0</v>
      </c>
      <c r="AO63" s="25">
        <f t="shared" si="11"/>
        <v>0</v>
      </c>
      <c r="AP63" s="47" t="str">
        <f t="shared" si="13"/>
        <v/>
      </c>
      <c r="AQ63" s="25">
        <f t="shared" si="7"/>
        <v>0</v>
      </c>
      <c r="AR63" s="47" t="str">
        <f t="shared" si="14"/>
        <v/>
      </c>
    </row>
    <row r="64" spans="1:44" x14ac:dyDescent="0.25">
      <c r="A64" s="27"/>
      <c r="B64" s="27"/>
      <c r="G64" s="27"/>
      <c r="H64" s="27"/>
      <c r="M64" s="60"/>
      <c r="V64" s="20">
        <f t="shared" si="0"/>
        <v>0</v>
      </c>
      <c r="Z64" s="32">
        <f>SUMIF(Operazioni!A:A,A64,Operazioni!C:C)</f>
        <v>0</v>
      </c>
      <c r="AA64" s="35" t="e">
        <f>INDEX(Valute!B:B,MATCH(J64,Valute!A:A,0))</f>
        <v>#N/A</v>
      </c>
      <c r="AB64" s="21">
        <f>SUMIF(Operazioni!A:A,A64,Operazioni!H:H)</f>
        <v>0</v>
      </c>
      <c r="AC64" s="21" t="e">
        <f t="shared" si="1"/>
        <v>#N/A</v>
      </c>
      <c r="AD64" s="38" t="e">
        <f t="shared" si="10"/>
        <v>#N/A</v>
      </c>
      <c r="AE64" s="41" t="str">
        <f t="shared" si="12"/>
        <v/>
      </c>
      <c r="AN64" s="25">
        <f t="shared" si="4"/>
        <v>0</v>
      </c>
      <c r="AO64" s="25">
        <f t="shared" si="11"/>
        <v>0</v>
      </c>
      <c r="AP64" s="47" t="str">
        <f t="shared" si="13"/>
        <v/>
      </c>
      <c r="AQ64" s="25">
        <f t="shared" si="7"/>
        <v>0</v>
      </c>
      <c r="AR64" s="47" t="str">
        <f t="shared" si="14"/>
        <v/>
      </c>
    </row>
    <row r="65" spans="1:44" x14ac:dyDescent="0.25">
      <c r="A65" s="27"/>
      <c r="B65" s="27"/>
      <c r="G65" s="27"/>
      <c r="H65" s="27"/>
      <c r="M65" s="60"/>
      <c r="V65" s="20">
        <f t="shared" si="0"/>
        <v>0</v>
      </c>
      <c r="Z65" s="32">
        <f>SUMIF(Operazioni!A:A,A65,Operazioni!C:C)</f>
        <v>0</v>
      </c>
      <c r="AA65" s="35" t="e">
        <f>INDEX(Valute!B:B,MATCH(J65,Valute!A:A,0))</f>
        <v>#N/A</v>
      </c>
      <c r="AB65" s="21">
        <f>SUMIF(Operazioni!A:A,A65,Operazioni!H:H)</f>
        <v>0</v>
      </c>
      <c r="AC65" s="21" t="e">
        <f t="shared" si="1"/>
        <v>#N/A</v>
      </c>
      <c r="AD65" s="38" t="e">
        <f t="shared" si="10"/>
        <v>#N/A</v>
      </c>
      <c r="AE65" s="41" t="str">
        <f t="shared" si="12"/>
        <v/>
      </c>
      <c r="AN65" s="25">
        <f t="shared" si="4"/>
        <v>0</v>
      </c>
      <c r="AO65" s="25">
        <f t="shared" si="11"/>
        <v>0</v>
      </c>
      <c r="AP65" s="47" t="str">
        <f t="shared" si="13"/>
        <v/>
      </c>
      <c r="AQ65" s="25">
        <f t="shared" si="7"/>
        <v>0</v>
      </c>
      <c r="AR65" s="47" t="str">
        <f t="shared" si="14"/>
        <v/>
      </c>
    </row>
    <row r="66" spans="1:44" x14ac:dyDescent="0.25">
      <c r="A66" s="27"/>
      <c r="B66" s="27"/>
      <c r="M66" s="60"/>
      <c r="V66" s="20">
        <f t="shared" si="0"/>
        <v>0</v>
      </c>
      <c r="Z66" s="32">
        <f>SUMIF(Operazioni!A:A,A66,Operazioni!C:C)</f>
        <v>0</v>
      </c>
      <c r="AA66" s="35" t="e">
        <f>INDEX(Valute!B:B,MATCH(J66,Valute!A:A,0))</f>
        <v>#N/A</v>
      </c>
      <c r="AB66" s="21">
        <f>SUMIF(Operazioni!A:A,A66,Operazioni!H:H)</f>
        <v>0</v>
      </c>
      <c r="AC66" s="21" t="e">
        <f t="shared" si="1"/>
        <v>#N/A</v>
      </c>
      <c r="AD66" s="38" t="e">
        <f t="shared" ref="AD66:AD81" si="15">AC66-V66</f>
        <v>#N/A</v>
      </c>
      <c r="AE66" s="41" t="str">
        <f t="shared" si="12"/>
        <v/>
      </c>
      <c r="AN66" s="25">
        <f t="shared" si="4"/>
        <v>0</v>
      </c>
      <c r="AO66" s="25">
        <f t="shared" ref="AO66:AO81" si="16">AN66-V66</f>
        <v>0</v>
      </c>
      <c r="AP66" s="47" t="str">
        <f t="shared" si="13"/>
        <v/>
      </c>
      <c r="AQ66" s="25">
        <f t="shared" si="7"/>
        <v>0</v>
      </c>
      <c r="AR66" s="47" t="str">
        <f t="shared" si="14"/>
        <v/>
      </c>
    </row>
    <row r="67" spans="1:44" x14ac:dyDescent="0.25">
      <c r="A67" s="27"/>
      <c r="B67" s="27"/>
      <c r="M67" s="60"/>
      <c r="V67" s="20">
        <f t="shared" ref="V67:V126" si="17">(I67/IF(OR(D67="O",D67="CE"),100,1)*Q67*(1+R67)+S67)*T67+U67</f>
        <v>0</v>
      </c>
      <c r="Z67" s="32">
        <f>SUMIF(Operazioni!A:A,A67,Operazioni!C:C)</f>
        <v>0</v>
      </c>
      <c r="AA67" s="35" t="e">
        <f>INDEX(Valute!B:B,MATCH(J67,Valute!A:A,0))</f>
        <v>#N/A</v>
      </c>
      <c r="AB67" s="21">
        <f>SUMIF(Operazioni!A:A,A67,Operazioni!H:H)</f>
        <v>0</v>
      </c>
      <c r="AC67" s="21" t="e">
        <f t="shared" ref="AC67:AC126" si="18">((I67+Z67)/IF(OR(D67="O",D67="CE"),100,1)*Y67)*AA67+AB67</f>
        <v>#N/A</v>
      </c>
      <c r="AD67" s="38" t="e">
        <f t="shared" si="15"/>
        <v>#N/A</v>
      </c>
      <c r="AE67" s="41" t="str">
        <f t="shared" si="12"/>
        <v/>
      </c>
      <c r="AN67" s="25">
        <f t="shared" ref="AN67:AN126" si="19">((I67+Z67)/IF(OR(D67="O",D67="CE"),100,1)*AI67*(1-AJ67)-AK67)*AL67-AM67+AB67</f>
        <v>0</v>
      </c>
      <c r="AO67" s="25">
        <f t="shared" si="16"/>
        <v>0</v>
      </c>
      <c r="AP67" s="47" t="str">
        <f t="shared" si="13"/>
        <v/>
      </c>
      <c r="AQ67" s="25">
        <f t="shared" ref="AQ67:AQ126" si="20">(AO67-AB67+IF(E67="Crypto",(I67/IF(OR(D67="O",D67="CE"),100,1)*Q67*R67+S67)*T67+U67+(I67/IF(OR(D67="O",D67="CE"),100,1)*AI67*AJ67+AK67)*AL67+AM67,0))*M67</f>
        <v>0</v>
      </c>
      <c r="AR67" s="47" t="str">
        <f t="shared" si="14"/>
        <v/>
      </c>
    </row>
    <row r="68" spans="1:44" x14ac:dyDescent="0.25">
      <c r="A68" s="27"/>
      <c r="B68" s="27"/>
      <c r="M68" s="60"/>
      <c r="V68" s="20">
        <f t="shared" si="17"/>
        <v>0</v>
      </c>
      <c r="Z68" s="32">
        <f>SUMIF(Operazioni!A:A,A68,Operazioni!C:C)</f>
        <v>0</v>
      </c>
      <c r="AA68" s="35" t="e">
        <f>INDEX(Valute!B:B,MATCH(J68,Valute!A:A,0))</f>
        <v>#N/A</v>
      </c>
      <c r="AB68" s="21">
        <f>SUMIF(Operazioni!A:A,A68,Operazioni!H:H)</f>
        <v>0</v>
      </c>
      <c r="AC68" s="21" t="e">
        <f t="shared" si="18"/>
        <v>#N/A</v>
      </c>
      <c r="AD68" s="38" t="e">
        <f t="shared" si="15"/>
        <v>#N/A</v>
      </c>
      <c r="AE68" s="41" t="str">
        <f t="shared" si="12"/>
        <v/>
      </c>
      <c r="AN68" s="25">
        <f t="shared" si="19"/>
        <v>0</v>
      </c>
      <c r="AO68" s="25">
        <f t="shared" si="16"/>
        <v>0</v>
      </c>
      <c r="AP68" s="47" t="str">
        <f t="shared" si="13"/>
        <v/>
      </c>
      <c r="AQ68" s="25">
        <f t="shared" si="20"/>
        <v>0</v>
      </c>
      <c r="AR68" s="47" t="str">
        <f t="shared" si="14"/>
        <v/>
      </c>
    </row>
    <row r="69" spans="1:44" x14ac:dyDescent="0.25">
      <c r="A69" s="27"/>
      <c r="B69" s="27"/>
      <c r="M69" s="60"/>
      <c r="V69" s="20">
        <f t="shared" si="17"/>
        <v>0</v>
      </c>
      <c r="Z69" s="32">
        <f>SUMIF(Operazioni!A:A,A69,Operazioni!C:C)</f>
        <v>0</v>
      </c>
      <c r="AA69" s="35" t="e">
        <f>INDEX(Valute!B:B,MATCH(J69,Valute!A:A,0))</f>
        <v>#N/A</v>
      </c>
      <c r="AB69" s="21">
        <f>SUMIF(Operazioni!A:A,A69,Operazioni!H:H)</f>
        <v>0</v>
      </c>
      <c r="AC69" s="21" t="e">
        <f t="shared" si="18"/>
        <v>#N/A</v>
      </c>
      <c r="AD69" s="38" t="e">
        <f t="shared" si="15"/>
        <v>#N/A</v>
      </c>
      <c r="AE69" s="41" t="str">
        <f t="shared" si="12"/>
        <v/>
      </c>
      <c r="AN69" s="25">
        <f t="shared" si="19"/>
        <v>0</v>
      </c>
      <c r="AO69" s="25">
        <f t="shared" si="16"/>
        <v>0</v>
      </c>
      <c r="AP69" s="47" t="str">
        <f t="shared" si="13"/>
        <v/>
      </c>
      <c r="AQ69" s="25">
        <f t="shared" si="20"/>
        <v>0</v>
      </c>
      <c r="AR69" s="47" t="str">
        <f t="shared" si="14"/>
        <v/>
      </c>
    </row>
    <row r="70" spans="1:44" x14ac:dyDescent="0.25">
      <c r="A70" s="27"/>
      <c r="B70" s="27"/>
      <c r="M70" s="60"/>
      <c r="V70" s="20">
        <f t="shared" si="17"/>
        <v>0</v>
      </c>
      <c r="Z70" s="32">
        <f>SUMIF(Operazioni!A:A,A70,Operazioni!C:C)</f>
        <v>0</v>
      </c>
      <c r="AA70" s="35" t="e">
        <f>INDEX(Valute!B:B,MATCH(J70,Valute!A:A,0))</f>
        <v>#N/A</v>
      </c>
      <c r="AB70" s="21">
        <f>SUMIF(Operazioni!A:A,A70,Operazioni!H:H)</f>
        <v>0</v>
      </c>
      <c r="AC70" s="21" t="e">
        <f t="shared" si="18"/>
        <v>#N/A</v>
      </c>
      <c r="AD70" s="38" t="e">
        <f t="shared" si="15"/>
        <v>#N/A</v>
      </c>
      <c r="AE70" s="41" t="str">
        <f t="shared" si="12"/>
        <v/>
      </c>
      <c r="AN70" s="25">
        <f t="shared" si="19"/>
        <v>0</v>
      </c>
      <c r="AO70" s="25">
        <f t="shared" si="16"/>
        <v>0</v>
      </c>
      <c r="AP70" s="47" t="str">
        <f t="shared" si="13"/>
        <v/>
      </c>
      <c r="AQ70" s="25">
        <f t="shared" si="20"/>
        <v>0</v>
      </c>
      <c r="AR70" s="47" t="str">
        <f t="shared" si="14"/>
        <v/>
      </c>
    </row>
    <row r="71" spans="1:44" x14ac:dyDescent="0.25">
      <c r="A71" s="27"/>
      <c r="B71" s="27"/>
      <c r="M71" s="60"/>
      <c r="V71" s="20">
        <f t="shared" si="17"/>
        <v>0</v>
      </c>
      <c r="Z71" s="32">
        <f>SUMIF(Operazioni!A:A,A71,Operazioni!C:C)</f>
        <v>0</v>
      </c>
      <c r="AA71" s="35" t="e">
        <f>INDEX(Valute!B:B,MATCH(J71,Valute!A:A,0))</f>
        <v>#N/A</v>
      </c>
      <c r="AB71" s="21">
        <f>SUMIF(Operazioni!A:A,A71,Operazioni!H:H)</f>
        <v>0</v>
      </c>
      <c r="AC71" s="21" t="e">
        <f t="shared" si="18"/>
        <v>#N/A</v>
      </c>
      <c r="AD71" s="38" t="e">
        <f t="shared" si="15"/>
        <v>#N/A</v>
      </c>
      <c r="AE71" s="41" t="str">
        <f t="shared" si="12"/>
        <v/>
      </c>
      <c r="AN71" s="25">
        <f t="shared" si="19"/>
        <v>0</v>
      </c>
      <c r="AO71" s="25">
        <f t="shared" si="16"/>
        <v>0</v>
      </c>
      <c r="AP71" s="47" t="str">
        <f t="shared" si="13"/>
        <v/>
      </c>
      <c r="AQ71" s="25">
        <f t="shared" si="20"/>
        <v>0</v>
      </c>
      <c r="AR71" s="47" t="str">
        <f t="shared" si="14"/>
        <v/>
      </c>
    </row>
    <row r="72" spans="1:44" x14ac:dyDescent="0.25">
      <c r="A72" s="27"/>
      <c r="B72" s="27"/>
      <c r="M72" s="60"/>
      <c r="V72" s="20">
        <f t="shared" si="17"/>
        <v>0</v>
      </c>
      <c r="Z72" s="32">
        <f>SUMIF(Operazioni!A:A,A72,Operazioni!C:C)</f>
        <v>0</v>
      </c>
      <c r="AA72" s="35" t="e">
        <f>INDEX(Valute!B:B,MATCH(J72,Valute!A:A,0))</f>
        <v>#N/A</v>
      </c>
      <c r="AB72" s="21">
        <f>SUMIF(Operazioni!A:A,A72,Operazioni!H:H)</f>
        <v>0</v>
      </c>
      <c r="AC72" s="21" t="e">
        <f t="shared" si="18"/>
        <v>#N/A</v>
      </c>
      <c r="AD72" s="38" t="e">
        <f t="shared" si="15"/>
        <v>#N/A</v>
      </c>
      <c r="AE72" s="41" t="str">
        <f t="shared" si="12"/>
        <v/>
      </c>
      <c r="AN72" s="25">
        <f t="shared" si="19"/>
        <v>0</v>
      </c>
      <c r="AO72" s="25">
        <f t="shared" si="16"/>
        <v>0</v>
      </c>
      <c r="AP72" s="47" t="str">
        <f t="shared" si="13"/>
        <v/>
      </c>
      <c r="AQ72" s="25">
        <f t="shared" si="20"/>
        <v>0</v>
      </c>
      <c r="AR72" s="47" t="str">
        <f t="shared" si="14"/>
        <v/>
      </c>
    </row>
    <row r="73" spans="1:44" x14ac:dyDescent="0.25">
      <c r="A73" s="27"/>
      <c r="B73" s="27"/>
      <c r="M73" s="60"/>
      <c r="V73" s="20">
        <f t="shared" si="17"/>
        <v>0</v>
      </c>
      <c r="Z73" s="32">
        <f>SUMIF(Operazioni!A:A,A73,Operazioni!C:C)</f>
        <v>0</v>
      </c>
      <c r="AA73" s="35" t="e">
        <f>INDEX(Valute!B:B,MATCH(J73,Valute!A:A,0))</f>
        <v>#N/A</v>
      </c>
      <c r="AB73" s="21">
        <f>SUMIF(Operazioni!A:A,A73,Operazioni!H:H)</f>
        <v>0</v>
      </c>
      <c r="AC73" s="21" t="e">
        <f t="shared" si="18"/>
        <v>#N/A</v>
      </c>
      <c r="AD73" s="38" t="e">
        <f t="shared" si="15"/>
        <v>#N/A</v>
      </c>
      <c r="AE73" s="41" t="str">
        <f t="shared" si="12"/>
        <v/>
      </c>
      <c r="AN73" s="25">
        <f t="shared" si="19"/>
        <v>0</v>
      </c>
      <c r="AO73" s="25">
        <f t="shared" si="16"/>
        <v>0</v>
      </c>
      <c r="AP73" s="47" t="str">
        <f t="shared" si="13"/>
        <v/>
      </c>
      <c r="AQ73" s="25">
        <f t="shared" si="20"/>
        <v>0</v>
      </c>
      <c r="AR73" s="47" t="str">
        <f t="shared" si="14"/>
        <v/>
      </c>
    </row>
    <row r="74" spans="1:44" x14ac:dyDescent="0.25">
      <c r="A74" s="27"/>
      <c r="B74" s="27"/>
      <c r="M74" s="60"/>
      <c r="V74" s="20">
        <f t="shared" si="17"/>
        <v>0</v>
      </c>
      <c r="Z74" s="32">
        <f>SUMIF(Operazioni!A:A,A74,Operazioni!C:C)</f>
        <v>0</v>
      </c>
      <c r="AA74" s="35" t="e">
        <f>INDEX(Valute!B:B,MATCH(J74,Valute!A:A,0))</f>
        <v>#N/A</v>
      </c>
      <c r="AB74" s="21">
        <f>SUMIF(Operazioni!A:A,A74,Operazioni!H:H)</f>
        <v>0</v>
      </c>
      <c r="AC74" s="21" t="e">
        <f t="shared" si="18"/>
        <v>#N/A</v>
      </c>
      <c r="AD74" s="38" t="e">
        <f t="shared" si="15"/>
        <v>#N/A</v>
      </c>
      <c r="AE74" s="41" t="str">
        <f t="shared" si="12"/>
        <v/>
      </c>
      <c r="AN74" s="25">
        <f t="shared" si="19"/>
        <v>0</v>
      </c>
      <c r="AO74" s="25">
        <f t="shared" si="16"/>
        <v>0</v>
      </c>
      <c r="AP74" s="47" t="str">
        <f t="shared" si="13"/>
        <v/>
      </c>
      <c r="AQ74" s="25">
        <f t="shared" si="20"/>
        <v>0</v>
      </c>
      <c r="AR74" s="47" t="str">
        <f t="shared" si="14"/>
        <v/>
      </c>
    </row>
    <row r="75" spans="1:44" x14ac:dyDescent="0.25">
      <c r="A75" s="27"/>
      <c r="B75" s="27"/>
      <c r="M75" s="60"/>
      <c r="V75" s="20">
        <f t="shared" si="17"/>
        <v>0</v>
      </c>
      <c r="Z75" s="32">
        <f>SUMIF(Operazioni!A:A,A75,Operazioni!C:C)</f>
        <v>0</v>
      </c>
      <c r="AA75" s="35" t="e">
        <f>INDEX(Valute!B:B,MATCH(J75,Valute!A:A,0))</f>
        <v>#N/A</v>
      </c>
      <c r="AB75" s="21">
        <f>SUMIF(Operazioni!A:A,A75,Operazioni!H:H)</f>
        <v>0</v>
      </c>
      <c r="AC75" s="21" t="e">
        <f t="shared" si="18"/>
        <v>#N/A</v>
      </c>
      <c r="AD75" s="38" t="e">
        <f t="shared" si="15"/>
        <v>#N/A</v>
      </c>
      <c r="AE75" s="41" t="str">
        <f t="shared" si="12"/>
        <v/>
      </c>
      <c r="AN75" s="25">
        <f t="shared" si="19"/>
        <v>0</v>
      </c>
      <c r="AO75" s="25">
        <f t="shared" si="16"/>
        <v>0</v>
      </c>
      <c r="AP75" s="47" t="str">
        <f t="shared" si="13"/>
        <v/>
      </c>
      <c r="AQ75" s="25">
        <f t="shared" si="20"/>
        <v>0</v>
      </c>
      <c r="AR75" s="47" t="str">
        <f t="shared" si="14"/>
        <v/>
      </c>
    </row>
    <row r="76" spans="1:44" x14ac:dyDescent="0.25">
      <c r="A76" s="27"/>
      <c r="B76" s="27"/>
      <c r="M76" s="60"/>
      <c r="V76" s="20">
        <f t="shared" si="17"/>
        <v>0</v>
      </c>
      <c r="Z76" s="32">
        <f>SUMIF(Operazioni!A:A,A76,Operazioni!C:C)</f>
        <v>0</v>
      </c>
      <c r="AA76" s="35" t="e">
        <f>INDEX(Valute!B:B,MATCH(J76,Valute!A:A,0))</f>
        <v>#N/A</v>
      </c>
      <c r="AB76" s="21">
        <f>SUMIF(Operazioni!A:A,A76,Operazioni!H:H)</f>
        <v>0</v>
      </c>
      <c r="AC76" s="21" t="e">
        <f t="shared" si="18"/>
        <v>#N/A</v>
      </c>
      <c r="AD76" s="38" t="e">
        <f t="shared" si="15"/>
        <v>#N/A</v>
      </c>
      <c r="AE76" s="41" t="str">
        <f t="shared" si="12"/>
        <v/>
      </c>
      <c r="AN76" s="25">
        <f t="shared" si="19"/>
        <v>0</v>
      </c>
      <c r="AO76" s="25">
        <f t="shared" si="16"/>
        <v>0</v>
      </c>
      <c r="AP76" s="47" t="str">
        <f t="shared" si="13"/>
        <v/>
      </c>
      <c r="AQ76" s="25">
        <f t="shared" si="20"/>
        <v>0</v>
      </c>
      <c r="AR76" s="47" t="str">
        <f t="shared" si="14"/>
        <v/>
      </c>
    </row>
    <row r="77" spans="1:44" x14ac:dyDescent="0.25">
      <c r="A77" s="27"/>
      <c r="B77" s="27"/>
      <c r="M77" s="60"/>
      <c r="V77" s="20">
        <f t="shared" si="17"/>
        <v>0</v>
      </c>
      <c r="Z77" s="32">
        <f>SUMIF(Operazioni!A:A,A77,Operazioni!C:C)</f>
        <v>0</v>
      </c>
      <c r="AA77" s="35" t="e">
        <f>INDEX(Valute!B:B,MATCH(J77,Valute!A:A,0))</f>
        <v>#N/A</v>
      </c>
      <c r="AB77" s="21">
        <f>SUMIF(Operazioni!A:A,A77,Operazioni!H:H)</f>
        <v>0</v>
      </c>
      <c r="AC77" s="21" t="e">
        <f t="shared" si="18"/>
        <v>#N/A</v>
      </c>
      <c r="AD77" s="38" t="e">
        <f t="shared" si="15"/>
        <v>#N/A</v>
      </c>
      <c r="AE77" s="41" t="str">
        <f t="shared" si="12"/>
        <v/>
      </c>
      <c r="AN77" s="25">
        <f t="shared" si="19"/>
        <v>0</v>
      </c>
      <c r="AO77" s="25">
        <f t="shared" si="16"/>
        <v>0</v>
      </c>
      <c r="AP77" s="47" t="str">
        <f t="shared" si="13"/>
        <v/>
      </c>
      <c r="AQ77" s="25">
        <f t="shared" si="20"/>
        <v>0</v>
      </c>
      <c r="AR77" s="47" t="str">
        <f t="shared" si="14"/>
        <v/>
      </c>
    </row>
    <row r="78" spans="1:44" x14ac:dyDescent="0.25">
      <c r="A78" s="27"/>
      <c r="B78" s="27"/>
      <c r="M78" s="60"/>
      <c r="V78" s="20">
        <f t="shared" si="17"/>
        <v>0</v>
      </c>
      <c r="Z78" s="32">
        <f>SUMIF(Operazioni!A:A,A78,Operazioni!C:C)</f>
        <v>0</v>
      </c>
      <c r="AA78" s="35" t="e">
        <f>INDEX(Valute!B:B,MATCH(J78,Valute!A:A,0))</f>
        <v>#N/A</v>
      </c>
      <c r="AB78" s="21">
        <f>SUMIF(Operazioni!A:A,A78,Operazioni!H:H)</f>
        <v>0</v>
      </c>
      <c r="AC78" s="21" t="e">
        <f t="shared" si="18"/>
        <v>#N/A</v>
      </c>
      <c r="AD78" s="38" t="e">
        <f t="shared" si="15"/>
        <v>#N/A</v>
      </c>
      <c r="AE78" s="41" t="str">
        <f t="shared" si="12"/>
        <v/>
      </c>
      <c r="AN78" s="25">
        <f t="shared" si="19"/>
        <v>0</v>
      </c>
      <c r="AO78" s="25">
        <f t="shared" si="16"/>
        <v>0</v>
      </c>
      <c r="AP78" s="47" t="str">
        <f t="shared" si="13"/>
        <v/>
      </c>
      <c r="AQ78" s="25">
        <f t="shared" si="20"/>
        <v>0</v>
      </c>
      <c r="AR78" s="47" t="str">
        <f t="shared" si="14"/>
        <v/>
      </c>
    </row>
    <row r="79" spans="1:44" x14ac:dyDescent="0.25">
      <c r="A79" s="27"/>
      <c r="B79" s="27"/>
      <c r="M79" s="60"/>
      <c r="V79" s="20">
        <f t="shared" si="17"/>
        <v>0</v>
      </c>
      <c r="Z79" s="32">
        <f>SUMIF(Operazioni!A:A,A79,Operazioni!C:C)</f>
        <v>0</v>
      </c>
      <c r="AA79" s="35" t="e">
        <f>INDEX(Valute!B:B,MATCH(J79,Valute!A:A,0))</f>
        <v>#N/A</v>
      </c>
      <c r="AB79" s="21">
        <f>SUMIF(Operazioni!A:A,A79,Operazioni!H:H)</f>
        <v>0</v>
      </c>
      <c r="AC79" s="21" t="e">
        <f t="shared" si="18"/>
        <v>#N/A</v>
      </c>
      <c r="AD79" s="38" t="e">
        <f t="shared" si="15"/>
        <v>#N/A</v>
      </c>
      <c r="AE79" s="41" t="str">
        <f t="shared" si="12"/>
        <v/>
      </c>
      <c r="AN79" s="25">
        <f t="shared" si="19"/>
        <v>0</v>
      </c>
      <c r="AO79" s="25">
        <f t="shared" si="16"/>
        <v>0</v>
      </c>
      <c r="AP79" s="47" t="str">
        <f t="shared" si="13"/>
        <v/>
      </c>
      <c r="AQ79" s="25">
        <f t="shared" si="20"/>
        <v>0</v>
      </c>
      <c r="AR79" s="47" t="str">
        <f t="shared" si="14"/>
        <v/>
      </c>
    </row>
    <row r="80" spans="1:44" x14ac:dyDescent="0.25">
      <c r="A80" s="27"/>
      <c r="B80" s="27"/>
      <c r="M80" s="60"/>
      <c r="V80" s="20">
        <f t="shared" si="17"/>
        <v>0</v>
      </c>
      <c r="Z80" s="32">
        <f>SUMIF(Operazioni!A:A,A80,Operazioni!C:C)</f>
        <v>0</v>
      </c>
      <c r="AA80" s="35" t="e">
        <f>INDEX(Valute!B:B,MATCH(J80,Valute!A:A,0))</f>
        <v>#N/A</v>
      </c>
      <c r="AB80" s="21">
        <f>SUMIF(Operazioni!A:A,A80,Operazioni!H:H)</f>
        <v>0</v>
      </c>
      <c r="AC80" s="21" t="e">
        <f t="shared" si="18"/>
        <v>#N/A</v>
      </c>
      <c r="AD80" s="38" t="e">
        <f t="shared" si="15"/>
        <v>#N/A</v>
      </c>
      <c r="AE80" s="41" t="str">
        <f t="shared" si="12"/>
        <v/>
      </c>
      <c r="AN80" s="25">
        <f t="shared" si="19"/>
        <v>0</v>
      </c>
      <c r="AO80" s="25">
        <f t="shared" si="16"/>
        <v>0</v>
      </c>
      <c r="AP80" s="47" t="str">
        <f t="shared" si="13"/>
        <v/>
      </c>
      <c r="AQ80" s="25">
        <f t="shared" si="20"/>
        <v>0</v>
      </c>
      <c r="AR80" s="47" t="str">
        <f t="shared" si="14"/>
        <v/>
      </c>
    </row>
    <row r="81" spans="1:44" x14ac:dyDescent="0.25">
      <c r="A81" s="27"/>
      <c r="B81" s="27"/>
      <c r="M81" s="60"/>
      <c r="V81" s="20">
        <f t="shared" si="17"/>
        <v>0</v>
      </c>
      <c r="Z81" s="32">
        <f>SUMIF(Operazioni!A:A,A81,Operazioni!C:C)</f>
        <v>0</v>
      </c>
      <c r="AA81" s="35" t="e">
        <f>INDEX(Valute!B:B,MATCH(J81,Valute!A:A,0))</f>
        <v>#N/A</v>
      </c>
      <c r="AB81" s="21">
        <f>SUMIF(Operazioni!A:A,A81,Operazioni!H:H)</f>
        <v>0</v>
      </c>
      <c r="AC81" s="21" t="e">
        <f t="shared" si="18"/>
        <v>#N/A</v>
      </c>
      <c r="AD81" s="38" t="e">
        <f t="shared" si="15"/>
        <v>#N/A</v>
      </c>
      <c r="AE81" s="41" t="str">
        <f t="shared" si="12"/>
        <v/>
      </c>
      <c r="AN81" s="25">
        <f t="shared" si="19"/>
        <v>0</v>
      </c>
      <c r="AO81" s="25">
        <f t="shared" si="16"/>
        <v>0</v>
      </c>
      <c r="AP81" s="47" t="str">
        <f t="shared" si="13"/>
        <v/>
      </c>
      <c r="AQ81" s="25">
        <f t="shared" si="20"/>
        <v>0</v>
      </c>
      <c r="AR81" s="47" t="str">
        <f t="shared" si="14"/>
        <v/>
      </c>
    </row>
    <row r="82" spans="1:44" x14ac:dyDescent="0.25">
      <c r="M82" s="60"/>
      <c r="V82" s="20">
        <f t="shared" si="17"/>
        <v>0</v>
      </c>
      <c r="Z82" s="32">
        <f>SUMIF(Operazioni!A:A,A82,Operazioni!C:C)</f>
        <v>0</v>
      </c>
      <c r="AA82" s="35" t="e">
        <f>INDEX(Valute!B:B,MATCH(J82,Valute!A:A,0))</f>
        <v>#N/A</v>
      </c>
      <c r="AB82" s="21">
        <f>SUMIF(Operazioni!A:A,A82,Operazioni!H:H)</f>
        <v>0</v>
      </c>
      <c r="AC82" s="21" t="e">
        <f t="shared" si="18"/>
        <v>#N/A</v>
      </c>
      <c r="AD82" s="38" t="e">
        <f t="shared" ref="AD82:AD117" si="21">AC82-V82</f>
        <v>#N/A</v>
      </c>
      <c r="AE82" s="41" t="str">
        <f t="shared" si="12"/>
        <v/>
      </c>
      <c r="AN82" s="25">
        <f t="shared" si="19"/>
        <v>0</v>
      </c>
      <c r="AO82" s="25">
        <f t="shared" ref="AO82:AO117" si="22">AN82-V82</f>
        <v>0</v>
      </c>
      <c r="AP82" s="47" t="str">
        <f t="shared" ref="AP82:AP117" si="23">IF(V82&lt;&gt;0,AO82/V82,"")</f>
        <v/>
      </c>
      <c r="AQ82" s="25">
        <f t="shared" si="20"/>
        <v>0</v>
      </c>
      <c r="AR82" s="47" t="str">
        <f t="shared" ref="AR82:AR117" si="24">IF(V82&lt;&gt;0,(AO82-AQ82)/V82,"")</f>
        <v/>
      </c>
    </row>
    <row r="83" spans="1:44" x14ac:dyDescent="0.25">
      <c r="M83" s="60"/>
      <c r="V83" s="20">
        <f t="shared" si="17"/>
        <v>0</v>
      </c>
      <c r="Z83" s="32">
        <f>SUMIF(Operazioni!A:A,A83,Operazioni!C:C)</f>
        <v>0</v>
      </c>
      <c r="AA83" s="35" t="e">
        <f>INDEX(Valute!B:B,MATCH(J83,Valute!A:A,0))</f>
        <v>#N/A</v>
      </c>
      <c r="AB83" s="21">
        <f>SUMIF(Operazioni!A:A,A83,Operazioni!H:H)</f>
        <v>0</v>
      </c>
      <c r="AC83" s="21" t="e">
        <f t="shared" si="18"/>
        <v>#N/A</v>
      </c>
      <c r="AD83" s="38" t="e">
        <f t="shared" si="21"/>
        <v>#N/A</v>
      </c>
      <c r="AE83" s="41" t="str">
        <f t="shared" si="12"/>
        <v/>
      </c>
      <c r="AN83" s="25">
        <f t="shared" si="19"/>
        <v>0</v>
      </c>
      <c r="AO83" s="25">
        <f t="shared" si="22"/>
        <v>0</v>
      </c>
      <c r="AP83" s="47" t="str">
        <f t="shared" si="23"/>
        <v/>
      </c>
      <c r="AQ83" s="25">
        <f t="shared" si="20"/>
        <v>0</v>
      </c>
      <c r="AR83" s="47" t="str">
        <f t="shared" si="24"/>
        <v/>
      </c>
    </row>
    <row r="84" spans="1:44" x14ac:dyDescent="0.25">
      <c r="M84" s="60"/>
      <c r="S84" s="19"/>
      <c r="V84" s="20">
        <f t="shared" si="17"/>
        <v>0</v>
      </c>
      <c r="Z84" s="32">
        <f>SUMIF(Operazioni!A:A,A84,Operazioni!C:C)</f>
        <v>0</v>
      </c>
      <c r="AA84" s="35" t="e">
        <f>INDEX(Valute!B:B,MATCH(J84,Valute!A:A,0))</f>
        <v>#N/A</v>
      </c>
      <c r="AB84" s="21">
        <f>SUMIF(Operazioni!A:A,A84,Operazioni!H:H)</f>
        <v>0</v>
      </c>
      <c r="AC84" s="21" t="e">
        <f t="shared" si="18"/>
        <v>#N/A</v>
      </c>
      <c r="AD84" s="38" t="e">
        <f t="shared" si="21"/>
        <v>#N/A</v>
      </c>
      <c r="AE84" s="41" t="str">
        <f t="shared" si="12"/>
        <v/>
      </c>
      <c r="AN84" s="25">
        <f t="shared" si="19"/>
        <v>0</v>
      </c>
      <c r="AO84" s="25">
        <f t="shared" si="22"/>
        <v>0</v>
      </c>
      <c r="AP84" s="47" t="str">
        <f t="shared" si="23"/>
        <v/>
      </c>
      <c r="AQ84" s="25">
        <f t="shared" si="20"/>
        <v>0</v>
      </c>
      <c r="AR84" s="47" t="str">
        <f t="shared" si="24"/>
        <v/>
      </c>
    </row>
    <row r="85" spans="1:44" x14ac:dyDescent="0.25">
      <c r="M85" s="60"/>
      <c r="S85" s="19"/>
      <c r="V85" s="20">
        <f t="shared" si="17"/>
        <v>0</v>
      </c>
      <c r="Z85" s="32">
        <f>SUMIF(Operazioni!A:A,A85,Operazioni!C:C)</f>
        <v>0</v>
      </c>
      <c r="AA85" s="35" t="e">
        <f>INDEX(Valute!B:B,MATCH(J85,Valute!A:A,0))</f>
        <v>#N/A</v>
      </c>
      <c r="AB85" s="21">
        <f>SUMIF(Operazioni!A:A,A85,Operazioni!H:H)</f>
        <v>0</v>
      </c>
      <c r="AC85" s="21" t="e">
        <f t="shared" si="18"/>
        <v>#N/A</v>
      </c>
      <c r="AD85" s="38" t="e">
        <f t="shared" si="21"/>
        <v>#N/A</v>
      </c>
      <c r="AE85" s="41" t="str">
        <f t="shared" si="12"/>
        <v/>
      </c>
      <c r="AN85" s="25">
        <f t="shared" si="19"/>
        <v>0</v>
      </c>
      <c r="AO85" s="25">
        <f t="shared" si="22"/>
        <v>0</v>
      </c>
      <c r="AP85" s="47" t="str">
        <f t="shared" si="23"/>
        <v/>
      </c>
      <c r="AQ85" s="25">
        <f t="shared" si="20"/>
        <v>0</v>
      </c>
      <c r="AR85" s="47" t="str">
        <f t="shared" si="24"/>
        <v/>
      </c>
    </row>
    <row r="86" spans="1:44" x14ac:dyDescent="0.25">
      <c r="M86" s="60"/>
      <c r="S86" s="19"/>
      <c r="V86" s="20">
        <f t="shared" si="17"/>
        <v>0</v>
      </c>
      <c r="Z86" s="32">
        <f>SUMIF(Operazioni!A:A,A86,Operazioni!C:C)</f>
        <v>0</v>
      </c>
      <c r="AA86" s="35" t="e">
        <f>INDEX(Valute!B:B,MATCH(J86,Valute!A:A,0))</f>
        <v>#N/A</v>
      </c>
      <c r="AB86" s="21">
        <f>SUMIF(Operazioni!A:A,A86,Operazioni!H:H)</f>
        <v>0</v>
      </c>
      <c r="AC86" s="21" t="e">
        <f t="shared" si="18"/>
        <v>#N/A</v>
      </c>
      <c r="AD86" s="38" t="e">
        <f t="shared" si="21"/>
        <v>#N/A</v>
      </c>
      <c r="AE86" s="41" t="str">
        <f t="shared" si="12"/>
        <v/>
      </c>
      <c r="AN86" s="25">
        <f t="shared" si="19"/>
        <v>0</v>
      </c>
      <c r="AO86" s="25">
        <f t="shared" si="22"/>
        <v>0</v>
      </c>
      <c r="AP86" s="47" t="str">
        <f t="shared" si="23"/>
        <v/>
      </c>
      <c r="AQ86" s="25">
        <f t="shared" si="20"/>
        <v>0</v>
      </c>
      <c r="AR86" s="47" t="str">
        <f t="shared" si="24"/>
        <v/>
      </c>
    </row>
    <row r="87" spans="1:44" x14ac:dyDescent="0.25">
      <c r="M87" s="60"/>
      <c r="S87" s="19"/>
      <c r="V87" s="20">
        <f t="shared" si="17"/>
        <v>0</v>
      </c>
      <c r="Z87" s="32">
        <f>SUMIF(Operazioni!A:A,A87,Operazioni!C:C)</f>
        <v>0</v>
      </c>
      <c r="AA87" s="35" t="e">
        <f>INDEX(Valute!B:B,MATCH(J87,Valute!A:A,0))</f>
        <v>#N/A</v>
      </c>
      <c r="AB87" s="21">
        <f>SUMIF(Operazioni!A:A,A87,Operazioni!H:H)</f>
        <v>0</v>
      </c>
      <c r="AC87" s="21" t="e">
        <f t="shared" si="18"/>
        <v>#N/A</v>
      </c>
      <c r="AD87" s="38" t="e">
        <f t="shared" si="21"/>
        <v>#N/A</v>
      </c>
      <c r="AE87" s="41" t="str">
        <f t="shared" si="12"/>
        <v/>
      </c>
      <c r="AN87" s="25">
        <f t="shared" si="19"/>
        <v>0</v>
      </c>
      <c r="AO87" s="25">
        <f t="shared" si="22"/>
        <v>0</v>
      </c>
      <c r="AP87" s="47" t="str">
        <f t="shared" si="23"/>
        <v/>
      </c>
      <c r="AQ87" s="25">
        <f t="shared" si="20"/>
        <v>0</v>
      </c>
      <c r="AR87" s="47" t="str">
        <f t="shared" si="24"/>
        <v/>
      </c>
    </row>
    <row r="88" spans="1:44" x14ac:dyDescent="0.25">
      <c r="M88" s="60"/>
      <c r="S88" s="19"/>
      <c r="V88" s="20">
        <f t="shared" si="17"/>
        <v>0</v>
      </c>
      <c r="Z88" s="32">
        <f>SUMIF(Operazioni!A:A,A88,Operazioni!C:C)</f>
        <v>0</v>
      </c>
      <c r="AA88" s="35" t="e">
        <f>INDEX(Valute!B:B,MATCH(J88,Valute!A:A,0))</f>
        <v>#N/A</v>
      </c>
      <c r="AB88" s="21">
        <f>SUMIF(Operazioni!A:A,A88,Operazioni!H:H)</f>
        <v>0</v>
      </c>
      <c r="AC88" s="21" t="e">
        <f t="shared" si="18"/>
        <v>#N/A</v>
      </c>
      <c r="AD88" s="38" t="e">
        <f t="shared" si="21"/>
        <v>#N/A</v>
      </c>
      <c r="AE88" s="41" t="str">
        <f t="shared" si="12"/>
        <v/>
      </c>
      <c r="AN88" s="25">
        <f t="shared" si="19"/>
        <v>0</v>
      </c>
      <c r="AO88" s="25">
        <f t="shared" si="22"/>
        <v>0</v>
      </c>
      <c r="AP88" s="47" t="str">
        <f t="shared" si="23"/>
        <v/>
      </c>
      <c r="AQ88" s="25">
        <f t="shared" si="20"/>
        <v>0</v>
      </c>
      <c r="AR88" s="47" t="str">
        <f t="shared" si="24"/>
        <v/>
      </c>
    </row>
    <row r="89" spans="1:44" x14ac:dyDescent="0.25">
      <c r="M89" s="60"/>
      <c r="S89" s="19"/>
      <c r="V89" s="20">
        <f t="shared" si="17"/>
        <v>0</v>
      </c>
      <c r="Z89" s="32">
        <f>SUMIF(Operazioni!A:A,A89,Operazioni!C:C)</f>
        <v>0</v>
      </c>
      <c r="AA89" s="35" t="e">
        <f>INDEX(Valute!B:B,MATCH(J89,Valute!A:A,0))</f>
        <v>#N/A</v>
      </c>
      <c r="AB89" s="21">
        <f>SUMIF(Operazioni!A:A,A89,Operazioni!H:H)</f>
        <v>0</v>
      </c>
      <c r="AC89" s="21" t="e">
        <f t="shared" si="18"/>
        <v>#N/A</v>
      </c>
      <c r="AD89" s="38" t="e">
        <f t="shared" si="21"/>
        <v>#N/A</v>
      </c>
      <c r="AE89" s="41" t="str">
        <f t="shared" si="12"/>
        <v/>
      </c>
      <c r="AN89" s="25">
        <f t="shared" si="19"/>
        <v>0</v>
      </c>
      <c r="AO89" s="25">
        <f t="shared" si="22"/>
        <v>0</v>
      </c>
      <c r="AP89" s="47" t="str">
        <f t="shared" si="23"/>
        <v/>
      </c>
      <c r="AQ89" s="25">
        <f t="shared" si="20"/>
        <v>0</v>
      </c>
      <c r="AR89" s="47" t="str">
        <f t="shared" si="24"/>
        <v/>
      </c>
    </row>
    <row r="90" spans="1:44" x14ac:dyDescent="0.25">
      <c r="M90" s="60"/>
      <c r="S90" s="19"/>
      <c r="V90" s="20">
        <f t="shared" si="17"/>
        <v>0</v>
      </c>
      <c r="Z90" s="32">
        <f>SUMIF(Operazioni!A:A,A90,Operazioni!C:C)</f>
        <v>0</v>
      </c>
      <c r="AA90" s="35" t="e">
        <f>INDEX(Valute!B:B,MATCH(J90,Valute!A:A,0))</f>
        <v>#N/A</v>
      </c>
      <c r="AB90" s="21">
        <f>SUMIF(Operazioni!A:A,A90,Operazioni!H:H)</f>
        <v>0</v>
      </c>
      <c r="AC90" s="21" t="e">
        <f t="shared" si="18"/>
        <v>#N/A</v>
      </c>
      <c r="AD90" s="38" t="e">
        <f t="shared" si="21"/>
        <v>#N/A</v>
      </c>
      <c r="AE90" s="41" t="str">
        <f t="shared" si="12"/>
        <v/>
      </c>
      <c r="AN90" s="25">
        <f t="shared" si="19"/>
        <v>0</v>
      </c>
      <c r="AO90" s="25">
        <f t="shared" si="22"/>
        <v>0</v>
      </c>
      <c r="AP90" s="47" t="str">
        <f t="shared" si="23"/>
        <v/>
      </c>
      <c r="AQ90" s="25">
        <f t="shared" si="20"/>
        <v>0</v>
      </c>
      <c r="AR90" s="47" t="str">
        <f t="shared" si="24"/>
        <v/>
      </c>
    </row>
    <row r="91" spans="1:44" x14ac:dyDescent="0.25">
      <c r="M91" s="60"/>
      <c r="S91" s="19"/>
      <c r="V91" s="20">
        <f t="shared" si="17"/>
        <v>0</v>
      </c>
      <c r="Z91" s="32">
        <f>SUMIF(Operazioni!A:A,A91,Operazioni!C:C)</f>
        <v>0</v>
      </c>
      <c r="AA91" s="35" t="e">
        <f>INDEX(Valute!B:B,MATCH(J91,Valute!A:A,0))</f>
        <v>#N/A</v>
      </c>
      <c r="AB91" s="21">
        <f>SUMIF(Operazioni!A:A,A91,Operazioni!H:H)</f>
        <v>0</v>
      </c>
      <c r="AC91" s="21" t="e">
        <f t="shared" si="18"/>
        <v>#N/A</v>
      </c>
      <c r="AD91" s="38" t="e">
        <f t="shared" si="21"/>
        <v>#N/A</v>
      </c>
      <c r="AE91" s="41" t="str">
        <f t="shared" si="12"/>
        <v/>
      </c>
      <c r="AN91" s="25">
        <f t="shared" si="19"/>
        <v>0</v>
      </c>
      <c r="AO91" s="25">
        <f t="shared" si="22"/>
        <v>0</v>
      </c>
      <c r="AP91" s="47" t="str">
        <f t="shared" si="23"/>
        <v/>
      </c>
      <c r="AQ91" s="25">
        <f t="shared" si="20"/>
        <v>0</v>
      </c>
      <c r="AR91" s="47" t="str">
        <f t="shared" si="24"/>
        <v/>
      </c>
    </row>
    <row r="92" spans="1:44" x14ac:dyDescent="0.25">
      <c r="M92" s="60"/>
      <c r="S92" s="19"/>
      <c r="V92" s="20">
        <f t="shared" si="17"/>
        <v>0</v>
      </c>
      <c r="Z92" s="32">
        <f>SUMIF(Operazioni!A:A,A92,Operazioni!C:C)</f>
        <v>0</v>
      </c>
      <c r="AA92" s="35" t="e">
        <f>INDEX(Valute!B:B,MATCH(J92,Valute!A:A,0))</f>
        <v>#N/A</v>
      </c>
      <c r="AB92" s="21">
        <f>SUMIF(Operazioni!A:A,A92,Operazioni!H:H)</f>
        <v>0</v>
      </c>
      <c r="AC92" s="21" t="e">
        <f t="shared" si="18"/>
        <v>#N/A</v>
      </c>
      <c r="AD92" s="38" t="e">
        <f t="shared" si="21"/>
        <v>#N/A</v>
      </c>
      <c r="AE92" s="41" t="str">
        <f t="shared" si="12"/>
        <v/>
      </c>
      <c r="AN92" s="25">
        <f t="shared" si="19"/>
        <v>0</v>
      </c>
      <c r="AO92" s="25">
        <f t="shared" si="22"/>
        <v>0</v>
      </c>
      <c r="AP92" s="47" t="str">
        <f t="shared" si="23"/>
        <v/>
      </c>
      <c r="AQ92" s="25">
        <f t="shared" si="20"/>
        <v>0</v>
      </c>
      <c r="AR92" s="47" t="str">
        <f t="shared" si="24"/>
        <v/>
      </c>
    </row>
    <row r="93" spans="1:44" x14ac:dyDescent="0.25">
      <c r="M93" s="60"/>
      <c r="S93" s="19"/>
      <c r="V93" s="20">
        <f t="shared" si="17"/>
        <v>0</v>
      </c>
      <c r="Z93" s="32">
        <f>SUMIF(Operazioni!A:A,A93,Operazioni!C:C)</f>
        <v>0</v>
      </c>
      <c r="AA93" s="35" t="e">
        <f>INDEX(Valute!B:B,MATCH(J93,Valute!A:A,0))</f>
        <v>#N/A</v>
      </c>
      <c r="AB93" s="21">
        <f>SUMIF(Operazioni!A:A,A93,Operazioni!H:H)</f>
        <v>0</v>
      </c>
      <c r="AC93" s="21" t="e">
        <f t="shared" si="18"/>
        <v>#N/A</v>
      </c>
      <c r="AD93" s="38" t="e">
        <f t="shared" si="21"/>
        <v>#N/A</v>
      </c>
      <c r="AE93" s="41" t="str">
        <f t="shared" si="12"/>
        <v/>
      </c>
      <c r="AN93" s="25">
        <f t="shared" si="19"/>
        <v>0</v>
      </c>
      <c r="AO93" s="25">
        <f t="shared" si="22"/>
        <v>0</v>
      </c>
      <c r="AP93" s="47" t="str">
        <f t="shared" si="23"/>
        <v/>
      </c>
      <c r="AQ93" s="25">
        <f t="shared" si="20"/>
        <v>0</v>
      </c>
      <c r="AR93" s="47" t="str">
        <f t="shared" si="24"/>
        <v/>
      </c>
    </row>
    <row r="94" spans="1:44" x14ac:dyDescent="0.25">
      <c r="M94" s="60"/>
      <c r="S94" s="19"/>
      <c r="V94" s="20">
        <f t="shared" si="17"/>
        <v>0</v>
      </c>
      <c r="Z94" s="32">
        <f>SUMIF(Operazioni!A:A,A94,Operazioni!C:C)</f>
        <v>0</v>
      </c>
      <c r="AA94" s="35" t="e">
        <f>INDEX(Valute!B:B,MATCH(J94,Valute!A:A,0))</f>
        <v>#N/A</v>
      </c>
      <c r="AB94" s="21">
        <f>SUMIF(Operazioni!A:A,A94,Operazioni!H:H)</f>
        <v>0</v>
      </c>
      <c r="AC94" s="21" t="e">
        <f t="shared" si="18"/>
        <v>#N/A</v>
      </c>
      <c r="AD94" s="38" t="e">
        <f t="shared" si="21"/>
        <v>#N/A</v>
      </c>
      <c r="AE94" s="41" t="str">
        <f t="shared" si="12"/>
        <v/>
      </c>
      <c r="AN94" s="25">
        <f t="shared" si="19"/>
        <v>0</v>
      </c>
      <c r="AO94" s="25">
        <f t="shared" si="22"/>
        <v>0</v>
      </c>
      <c r="AP94" s="47" t="str">
        <f t="shared" si="23"/>
        <v/>
      </c>
      <c r="AQ94" s="25">
        <f t="shared" si="20"/>
        <v>0</v>
      </c>
      <c r="AR94" s="47" t="str">
        <f t="shared" si="24"/>
        <v/>
      </c>
    </row>
    <row r="95" spans="1:44" x14ac:dyDescent="0.25">
      <c r="M95" s="60"/>
      <c r="S95" s="19"/>
      <c r="V95" s="20">
        <f t="shared" si="17"/>
        <v>0</v>
      </c>
      <c r="Z95" s="32">
        <f>SUMIF(Operazioni!A:A,A95,Operazioni!C:C)</f>
        <v>0</v>
      </c>
      <c r="AA95" s="35" t="e">
        <f>INDEX(Valute!B:B,MATCH(J95,Valute!A:A,0))</f>
        <v>#N/A</v>
      </c>
      <c r="AB95" s="21">
        <f>SUMIF(Operazioni!A:A,A95,Operazioni!H:H)</f>
        <v>0</v>
      </c>
      <c r="AC95" s="21" t="e">
        <f t="shared" si="18"/>
        <v>#N/A</v>
      </c>
      <c r="AD95" s="38" t="e">
        <f t="shared" si="21"/>
        <v>#N/A</v>
      </c>
      <c r="AE95" s="41" t="str">
        <f t="shared" si="12"/>
        <v/>
      </c>
      <c r="AN95" s="25">
        <f t="shared" si="19"/>
        <v>0</v>
      </c>
      <c r="AO95" s="25">
        <f t="shared" si="22"/>
        <v>0</v>
      </c>
      <c r="AP95" s="47" t="str">
        <f t="shared" si="23"/>
        <v/>
      </c>
      <c r="AQ95" s="25">
        <f t="shared" si="20"/>
        <v>0</v>
      </c>
      <c r="AR95" s="47" t="str">
        <f t="shared" si="24"/>
        <v/>
      </c>
    </row>
    <row r="96" spans="1:44" x14ac:dyDescent="0.25">
      <c r="M96" s="60"/>
      <c r="S96" s="19"/>
      <c r="V96" s="20">
        <f t="shared" si="17"/>
        <v>0</v>
      </c>
      <c r="Z96" s="32">
        <f>SUMIF(Operazioni!A:A,A96,Operazioni!C:C)</f>
        <v>0</v>
      </c>
      <c r="AA96" s="35" t="e">
        <f>INDEX(Valute!B:B,MATCH(J96,Valute!A:A,0))</f>
        <v>#N/A</v>
      </c>
      <c r="AB96" s="21">
        <f>SUMIF(Operazioni!A:A,A96,Operazioni!H:H)</f>
        <v>0</v>
      </c>
      <c r="AC96" s="21" t="e">
        <f t="shared" si="18"/>
        <v>#N/A</v>
      </c>
      <c r="AD96" s="38" t="e">
        <f t="shared" si="21"/>
        <v>#N/A</v>
      </c>
      <c r="AE96" s="41" t="str">
        <f t="shared" si="12"/>
        <v/>
      </c>
      <c r="AN96" s="25">
        <f t="shared" si="19"/>
        <v>0</v>
      </c>
      <c r="AO96" s="25">
        <f t="shared" si="22"/>
        <v>0</v>
      </c>
      <c r="AP96" s="47" t="str">
        <f t="shared" si="23"/>
        <v/>
      </c>
      <c r="AQ96" s="25">
        <f t="shared" si="20"/>
        <v>0</v>
      </c>
      <c r="AR96" s="47" t="str">
        <f t="shared" si="24"/>
        <v/>
      </c>
    </row>
    <row r="97" spans="13:44" x14ac:dyDescent="0.25">
      <c r="M97" s="60"/>
      <c r="S97" s="19"/>
      <c r="V97" s="20">
        <f t="shared" si="17"/>
        <v>0</v>
      </c>
      <c r="Z97" s="32">
        <f>SUMIF(Operazioni!A:A,A97,Operazioni!C:C)</f>
        <v>0</v>
      </c>
      <c r="AA97" s="35" t="e">
        <f>INDEX(Valute!B:B,MATCH(J97,Valute!A:A,0))</f>
        <v>#N/A</v>
      </c>
      <c r="AB97" s="21">
        <f>SUMIF(Operazioni!A:A,A97,Operazioni!H:H)</f>
        <v>0</v>
      </c>
      <c r="AC97" s="21" t="e">
        <f t="shared" si="18"/>
        <v>#N/A</v>
      </c>
      <c r="AD97" s="38" t="e">
        <f t="shared" si="21"/>
        <v>#N/A</v>
      </c>
      <c r="AE97" s="41" t="str">
        <f t="shared" si="12"/>
        <v/>
      </c>
      <c r="AN97" s="25">
        <f t="shared" si="19"/>
        <v>0</v>
      </c>
      <c r="AO97" s="25">
        <f t="shared" si="22"/>
        <v>0</v>
      </c>
      <c r="AP97" s="47" t="str">
        <f t="shared" si="23"/>
        <v/>
      </c>
      <c r="AQ97" s="25">
        <f t="shared" si="20"/>
        <v>0</v>
      </c>
      <c r="AR97" s="47" t="str">
        <f t="shared" si="24"/>
        <v/>
      </c>
    </row>
    <row r="98" spans="13:44" x14ac:dyDescent="0.25">
      <c r="M98" s="60"/>
      <c r="S98" s="19"/>
      <c r="V98" s="20">
        <f t="shared" si="17"/>
        <v>0</v>
      </c>
      <c r="Z98" s="32">
        <f>SUMIF(Operazioni!A:A,A98,Operazioni!C:C)</f>
        <v>0</v>
      </c>
      <c r="AA98" s="35" t="e">
        <f>INDEX(Valute!B:B,MATCH(J98,Valute!A:A,0))</f>
        <v>#N/A</v>
      </c>
      <c r="AB98" s="21">
        <f>SUMIF(Operazioni!A:A,A98,Operazioni!H:H)</f>
        <v>0</v>
      </c>
      <c r="AC98" s="21" t="e">
        <f t="shared" si="18"/>
        <v>#N/A</v>
      </c>
      <c r="AD98" s="38" t="e">
        <f t="shared" si="21"/>
        <v>#N/A</v>
      </c>
      <c r="AE98" s="41" t="str">
        <f t="shared" si="12"/>
        <v/>
      </c>
      <c r="AN98" s="25">
        <f t="shared" si="19"/>
        <v>0</v>
      </c>
      <c r="AO98" s="25">
        <f t="shared" si="22"/>
        <v>0</v>
      </c>
      <c r="AP98" s="47" t="str">
        <f t="shared" si="23"/>
        <v/>
      </c>
      <c r="AQ98" s="25">
        <f t="shared" si="20"/>
        <v>0</v>
      </c>
      <c r="AR98" s="47" t="str">
        <f t="shared" si="24"/>
        <v/>
      </c>
    </row>
    <row r="99" spans="13:44" x14ac:dyDescent="0.25">
      <c r="M99" s="60"/>
      <c r="S99" s="19"/>
      <c r="V99" s="20">
        <f t="shared" si="17"/>
        <v>0</v>
      </c>
      <c r="Z99" s="32">
        <f>SUMIF(Operazioni!A:A,A99,Operazioni!C:C)</f>
        <v>0</v>
      </c>
      <c r="AA99" s="35" t="e">
        <f>INDEX(Valute!B:B,MATCH(J99,Valute!A:A,0))</f>
        <v>#N/A</v>
      </c>
      <c r="AB99" s="21">
        <f>SUMIF(Operazioni!A:A,A99,Operazioni!H:H)</f>
        <v>0</v>
      </c>
      <c r="AC99" s="21" t="e">
        <f t="shared" si="18"/>
        <v>#N/A</v>
      </c>
      <c r="AD99" s="38" t="e">
        <f t="shared" si="21"/>
        <v>#N/A</v>
      </c>
      <c r="AE99" s="41" t="str">
        <f t="shared" si="12"/>
        <v/>
      </c>
      <c r="AN99" s="25">
        <f t="shared" si="19"/>
        <v>0</v>
      </c>
      <c r="AO99" s="25">
        <f t="shared" si="22"/>
        <v>0</v>
      </c>
      <c r="AP99" s="47" t="str">
        <f t="shared" si="23"/>
        <v/>
      </c>
      <c r="AQ99" s="25">
        <f t="shared" si="20"/>
        <v>0</v>
      </c>
      <c r="AR99" s="47" t="str">
        <f t="shared" si="24"/>
        <v/>
      </c>
    </row>
    <row r="100" spans="13:44" x14ac:dyDescent="0.25">
      <c r="M100" s="60"/>
      <c r="S100" s="19"/>
      <c r="V100" s="20">
        <f t="shared" si="17"/>
        <v>0</v>
      </c>
      <c r="Z100" s="32">
        <f>SUMIF(Operazioni!A:A,A100,Operazioni!C:C)</f>
        <v>0</v>
      </c>
      <c r="AA100" s="35" t="e">
        <f>INDEX(Valute!B:B,MATCH(J100,Valute!A:A,0))</f>
        <v>#N/A</v>
      </c>
      <c r="AB100" s="21">
        <f>SUMIF(Operazioni!A:A,A100,Operazioni!H:H)</f>
        <v>0</v>
      </c>
      <c r="AC100" s="21" t="e">
        <f t="shared" si="18"/>
        <v>#N/A</v>
      </c>
      <c r="AD100" s="38" t="e">
        <f t="shared" si="21"/>
        <v>#N/A</v>
      </c>
      <c r="AE100" s="41" t="str">
        <f t="shared" si="12"/>
        <v/>
      </c>
      <c r="AN100" s="25">
        <f t="shared" si="19"/>
        <v>0</v>
      </c>
      <c r="AO100" s="25">
        <f t="shared" si="22"/>
        <v>0</v>
      </c>
      <c r="AP100" s="47" t="str">
        <f t="shared" si="23"/>
        <v/>
      </c>
      <c r="AQ100" s="25">
        <f t="shared" si="20"/>
        <v>0</v>
      </c>
      <c r="AR100" s="47" t="str">
        <f t="shared" si="24"/>
        <v/>
      </c>
    </row>
    <row r="101" spans="13:44" x14ac:dyDescent="0.25">
      <c r="M101" s="60"/>
      <c r="V101" s="20">
        <f t="shared" si="17"/>
        <v>0</v>
      </c>
      <c r="Z101" s="32">
        <f>SUMIF(Operazioni!A:A,A101,Operazioni!C:C)</f>
        <v>0</v>
      </c>
      <c r="AA101" s="35" t="e">
        <f>INDEX(Valute!B:B,MATCH(J101,Valute!A:A,0))</f>
        <v>#N/A</v>
      </c>
      <c r="AB101" s="21">
        <f>SUMIF(Operazioni!A:A,A101,Operazioni!H:H)</f>
        <v>0</v>
      </c>
      <c r="AC101" s="21" t="e">
        <f t="shared" si="18"/>
        <v>#N/A</v>
      </c>
      <c r="AD101" s="38" t="e">
        <f t="shared" si="21"/>
        <v>#N/A</v>
      </c>
      <c r="AE101" s="41" t="str">
        <f t="shared" si="12"/>
        <v/>
      </c>
      <c r="AN101" s="25">
        <f t="shared" si="19"/>
        <v>0</v>
      </c>
      <c r="AO101" s="25">
        <f t="shared" si="22"/>
        <v>0</v>
      </c>
      <c r="AP101" s="47" t="str">
        <f t="shared" si="23"/>
        <v/>
      </c>
      <c r="AQ101" s="25">
        <f t="shared" si="20"/>
        <v>0</v>
      </c>
      <c r="AR101" s="47" t="str">
        <f t="shared" si="24"/>
        <v/>
      </c>
    </row>
    <row r="102" spans="13:44" x14ac:dyDescent="0.25">
      <c r="M102" s="60"/>
      <c r="V102" s="20">
        <f t="shared" si="17"/>
        <v>0</v>
      </c>
      <c r="Z102" s="32">
        <f>SUMIF(Operazioni!A:A,A102,Operazioni!C:C)</f>
        <v>0</v>
      </c>
      <c r="AA102" s="35" t="e">
        <f>INDEX(Valute!B:B,MATCH(J102,Valute!A:A,0))</f>
        <v>#N/A</v>
      </c>
      <c r="AB102" s="21">
        <f>SUMIF(Operazioni!A:A,A102,Operazioni!H:H)</f>
        <v>0</v>
      </c>
      <c r="AC102" s="21" t="e">
        <f t="shared" si="18"/>
        <v>#N/A</v>
      </c>
      <c r="AD102" s="38" t="e">
        <f t="shared" si="21"/>
        <v>#N/A</v>
      </c>
      <c r="AE102" s="41" t="str">
        <f t="shared" si="12"/>
        <v/>
      </c>
      <c r="AN102" s="25">
        <f t="shared" si="19"/>
        <v>0</v>
      </c>
      <c r="AO102" s="25">
        <f t="shared" si="22"/>
        <v>0</v>
      </c>
      <c r="AP102" s="47" t="str">
        <f t="shared" si="23"/>
        <v/>
      </c>
      <c r="AQ102" s="25">
        <f t="shared" si="20"/>
        <v>0</v>
      </c>
      <c r="AR102" s="47" t="str">
        <f t="shared" si="24"/>
        <v/>
      </c>
    </row>
    <row r="103" spans="13:44" x14ac:dyDescent="0.25">
      <c r="M103" s="60"/>
      <c r="V103" s="20">
        <f t="shared" si="17"/>
        <v>0</v>
      </c>
      <c r="Z103" s="32">
        <f>SUMIF(Operazioni!A:A,A103,Operazioni!C:C)</f>
        <v>0</v>
      </c>
      <c r="AA103" s="35" t="e">
        <f>INDEX(Valute!B:B,MATCH(J103,Valute!A:A,0))</f>
        <v>#N/A</v>
      </c>
      <c r="AB103" s="21">
        <f>SUMIF(Operazioni!A:A,A103,Operazioni!H:H)</f>
        <v>0</v>
      </c>
      <c r="AC103" s="21" t="e">
        <f t="shared" si="18"/>
        <v>#N/A</v>
      </c>
      <c r="AD103" s="38" t="e">
        <f t="shared" si="21"/>
        <v>#N/A</v>
      </c>
      <c r="AE103" s="41" t="str">
        <f t="shared" si="12"/>
        <v/>
      </c>
      <c r="AN103" s="25">
        <f t="shared" si="19"/>
        <v>0</v>
      </c>
      <c r="AO103" s="25">
        <f t="shared" si="22"/>
        <v>0</v>
      </c>
      <c r="AP103" s="47" t="str">
        <f t="shared" si="23"/>
        <v/>
      </c>
      <c r="AQ103" s="25">
        <f t="shared" si="20"/>
        <v>0</v>
      </c>
      <c r="AR103" s="47" t="str">
        <f t="shared" si="24"/>
        <v/>
      </c>
    </row>
    <row r="104" spans="13:44" x14ac:dyDescent="0.25">
      <c r="M104" s="60"/>
      <c r="V104" s="20">
        <f t="shared" si="17"/>
        <v>0</v>
      </c>
      <c r="Z104" s="32">
        <f>SUMIF(Operazioni!A:A,A104,Operazioni!C:C)</f>
        <v>0</v>
      </c>
      <c r="AA104" s="35" t="e">
        <f>INDEX(Valute!B:B,MATCH(J104,Valute!A:A,0))</f>
        <v>#N/A</v>
      </c>
      <c r="AB104" s="21">
        <f>SUMIF(Operazioni!A:A,A104,Operazioni!H:H)</f>
        <v>0</v>
      </c>
      <c r="AC104" s="21" t="e">
        <f t="shared" si="18"/>
        <v>#N/A</v>
      </c>
      <c r="AD104" s="38" t="e">
        <f t="shared" si="21"/>
        <v>#N/A</v>
      </c>
      <c r="AE104" s="41" t="str">
        <f t="shared" si="12"/>
        <v/>
      </c>
      <c r="AN104" s="25">
        <f t="shared" si="19"/>
        <v>0</v>
      </c>
      <c r="AO104" s="25">
        <f t="shared" si="22"/>
        <v>0</v>
      </c>
      <c r="AP104" s="47" t="str">
        <f t="shared" si="23"/>
        <v/>
      </c>
      <c r="AQ104" s="25">
        <f t="shared" si="20"/>
        <v>0</v>
      </c>
      <c r="AR104" s="47" t="str">
        <f t="shared" si="24"/>
        <v/>
      </c>
    </row>
    <row r="105" spans="13:44" x14ac:dyDescent="0.25">
      <c r="M105" s="60"/>
      <c r="V105" s="20">
        <f t="shared" si="17"/>
        <v>0</v>
      </c>
      <c r="Z105" s="32">
        <f>SUMIF(Operazioni!A:A,A105,Operazioni!C:C)</f>
        <v>0</v>
      </c>
      <c r="AA105" s="35" t="e">
        <f>INDEX(Valute!B:B,MATCH(J105,Valute!A:A,0))</f>
        <v>#N/A</v>
      </c>
      <c r="AB105" s="21">
        <f>SUMIF(Operazioni!A:A,A105,Operazioni!H:H)</f>
        <v>0</v>
      </c>
      <c r="AC105" s="21" t="e">
        <f t="shared" si="18"/>
        <v>#N/A</v>
      </c>
      <c r="AD105" s="38" t="e">
        <f t="shared" si="21"/>
        <v>#N/A</v>
      </c>
      <c r="AE105" s="41" t="str">
        <f t="shared" si="12"/>
        <v/>
      </c>
      <c r="AN105" s="25">
        <f t="shared" si="19"/>
        <v>0</v>
      </c>
      <c r="AO105" s="25">
        <f t="shared" si="22"/>
        <v>0</v>
      </c>
      <c r="AP105" s="47" t="str">
        <f t="shared" si="23"/>
        <v/>
      </c>
      <c r="AQ105" s="25">
        <f t="shared" si="20"/>
        <v>0</v>
      </c>
      <c r="AR105" s="47" t="str">
        <f t="shared" si="24"/>
        <v/>
      </c>
    </row>
    <row r="106" spans="13:44" x14ac:dyDescent="0.25">
      <c r="M106" s="60"/>
      <c r="V106" s="20">
        <f t="shared" si="17"/>
        <v>0</v>
      </c>
      <c r="Z106" s="32">
        <f>SUMIF(Operazioni!A:A,A106,Operazioni!C:C)</f>
        <v>0</v>
      </c>
      <c r="AA106" s="35" t="e">
        <f>INDEX(Valute!B:B,MATCH(J106,Valute!A:A,0))</f>
        <v>#N/A</v>
      </c>
      <c r="AB106" s="21">
        <f>SUMIF(Operazioni!A:A,A106,Operazioni!H:H)</f>
        <v>0</v>
      </c>
      <c r="AC106" s="21" t="e">
        <f t="shared" si="18"/>
        <v>#N/A</v>
      </c>
      <c r="AD106" s="38" t="e">
        <f t="shared" si="21"/>
        <v>#N/A</v>
      </c>
      <c r="AE106" s="41" t="str">
        <f t="shared" si="12"/>
        <v/>
      </c>
      <c r="AN106" s="25">
        <f t="shared" si="19"/>
        <v>0</v>
      </c>
      <c r="AO106" s="25">
        <f t="shared" si="22"/>
        <v>0</v>
      </c>
      <c r="AP106" s="47" t="str">
        <f t="shared" si="23"/>
        <v/>
      </c>
      <c r="AQ106" s="25">
        <f t="shared" si="20"/>
        <v>0</v>
      </c>
      <c r="AR106" s="47" t="str">
        <f t="shared" si="24"/>
        <v/>
      </c>
    </row>
    <row r="107" spans="13:44" x14ac:dyDescent="0.25">
      <c r="M107" s="60"/>
      <c r="S107" s="19"/>
      <c r="V107" s="20">
        <f t="shared" si="17"/>
        <v>0</v>
      </c>
      <c r="Z107" s="32">
        <f>SUMIF(Operazioni!A:A,A107,Operazioni!C:C)</f>
        <v>0</v>
      </c>
      <c r="AA107" s="35" t="e">
        <f>INDEX(Valute!B:B,MATCH(J107,Valute!A:A,0))</f>
        <v>#N/A</v>
      </c>
      <c r="AB107" s="21">
        <f>SUMIF(Operazioni!A:A,A107,Operazioni!H:H)</f>
        <v>0</v>
      </c>
      <c r="AC107" s="21" t="e">
        <f t="shared" si="18"/>
        <v>#N/A</v>
      </c>
      <c r="AD107" s="38" t="e">
        <f t="shared" si="21"/>
        <v>#N/A</v>
      </c>
      <c r="AE107" s="41" t="str">
        <f t="shared" si="12"/>
        <v/>
      </c>
      <c r="AN107" s="25">
        <f t="shared" si="19"/>
        <v>0</v>
      </c>
      <c r="AO107" s="25">
        <f t="shared" si="22"/>
        <v>0</v>
      </c>
      <c r="AP107" s="47" t="str">
        <f t="shared" si="23"/>
        <v/>
      </c>
      <c r="AQ107" s="25">
        <f t="shared" si="20"/>
        <v>0</v>
      </c>
      <c r="AR107" s="47" t="str">
        <f t="shared" si="24"/>
        <v/>
      </c>
    </row>
    <row r="108" spans="13:44" x14ac:dyDescent="0.25">
      <c r="M108" s="60"/>
      <c r="S108" s="19"/>
      <c r="V108" s="20">
        <f t="shared" si="17"/>
        <v>0</v>
      </c>
      <c r="Z108" s="32">
        <f>SUMIF(Operazioni!A:A,A108,Operazioni!C:C)</f>
        <v>0</v>
      </c>
      <c r="AA108" s="35" t="e">
        <f>INDEX(Valute!B:B,MATCH(J108,Valute!A:A,0))</f>
        <v>#N/A</v>
      </c>
      <c r="AB108" s="21">
        <f>SUMIF(Operazioni!A:A,A108,Operazioni!H:H)</f>
        <v>0</v>
      </c>
      <c r="AC108" s="21" t="e">
        <f t="shared" si="18"/>
        <v>#N/A</v>
      </c>
      <c r="AD108" s="38" t="e">
        <f t="shared" si="21"/>
        <v>#N/A</v>
      </c>
      <c r="AE108" s="41" t="str">
        <f t="shared" si="12"/>
        <v/>
      </c>
      <c r="AN108" s="25">
        <f t="shared" si="19"/>
        <v>0</v>
      </c>
      <c r="AO108" s="25">
        <f t="shared" si="22"/>
        <v>0</v>
      </c>
      <c r="AP108" s="47" t="str">
        <f t="shared" si="23"/>
        <v/>
      </c>
      <c r="AQ108" s="25">
        <f t="shared" si="20"/>
        <v>0</v>
      </c>
      <c r="AR108" s="47" t="str">
        <f t="shared" si="24"/>
        <v/>
      </c>
    </row>
    <row r="109" spans="13:44" x14ac:dyDescent="0.25">
      <c r="M109" s="60"/>
      <c r="S109" s="19"/>
      <c r="V109" s="20">
        <f t="shared" si="17"/>
        <v>0</v>
      </c>
      <c r="Z109" s="32">
        <f>SUMIF(Operazioni!A:A,A109,Operazioni!C:C)</f>
        <v>0</v>
      </c>
      <c r="AA109" s="35" t="e">
        <f>INDEX(Valute!B:B,MATCH(J109,Valute!A:A,0))</f>
        <v>#N/A</v>
      </c>
      <c r="AB109" s="21">
        <f>SUMIF(Operazioni!A:A,A109,Operazioni!H:H)</f>
        <v>0</v>
      </c>
      <c r="AC109" s="21" t="e">
        <f t="shared" si="18"/>
        <v>#N/A</v>
      </c>
      <c r="AD109" s="38" t="e">
        <f t="shared" si="21"/>
        <v>#N/A</v>
      </c>
      <c r="AE109" s="41" t="str">
        <f t="shared" si="12"/>
        <v/>
      </c>
      <c r="AN109" s="25">
        <f t="shared" si="19"/>
        <v>0</v>
      </c>
      <c r="AO109" s="25">
        <f t="shared" si="22"/>
        <v>0</v>
      </c>
      <c r="AP109" s="47" t="str">
        <f t="shared" si="23"/>
        <v/>
      </c>
      <c r="AQ109" s="25">
        <f t="shared" si="20"/>
        <v>0</v>
      </c>
      <c r="AR109" s="47" t="str">
        <f t="shared" si="24"/>
        <v/>
      </c>
    </row>
    <row r="110" spans="13:44" x14ac:dyDescent="0.25">
      <c r="M110" s="60"/>
      <c r="S110" s="19"/>
      <c r="V110" s="20">
        <f t="shared" si="17"/>
        <v>0</v>
      </c>
      <c r="Z110" s="32">
        <f>SUMIF(Operazioni!A:A,A110,Operazioni!C:C)</f>
        <v>0</v>
      </c>
      <c r="AA110" s="35" t="e">
        <f>INDEX(Valute!B:B,MATCH(J110,Valute!A:A,0))</f>
        <v>#N/A</v>
      </c>
      <c r="AB110" s="21">
        <f>SUMIF(Operazioni!A:A,A110,Operazioni!H:H)</f>
        <v>0</v>
      </c>
      <c r="AC110" s="21" t="e">
        <f t="shared" si="18"/>
        <v>#N/A</v>
      </c>
      <c r="AD110" s="38" t="e">
        <f t="shared" si="21"/>
        <v>#N/A</v>
      </c>
      <c r="AE110" s="41" t="str">
        <f t="shared" si="12"/>
        <v/>
      </c>
      <c r="AN110" s="25">
        <f t="shared" si="19"/>
        <v>0</v>
      </c>
      <c r="AO110" s="25">
        <f t="shared" si="22"/>
        <v>0</v>
      </c>
      <c r="AP110" s="47" t="str">
        <f t="shared" si="23"/>
        <v/>
      </c>
      <c r="AQ110" s="25">
        <f t="shared" si="20"/>
        <v>0</v>
      </c>
      <c r="AR110" s="47" t="str">
        <f t="shared" si="24"/>
        <v/>
      </c>
    </row>
    <row r="111" spans="13:44" x14ac:dyDescent="0.25">
      <c r="M111" s="60"/>
      <c r="S111" s="19"/>
      <c r="V111" s="20">
        <f t="shared" si="17"/>
        <v>0</v>
      </c>
      <c r="Z111" s="32">
        <f>SUMIF(Operazioni!A:A,A111,Operazioni!C:C)</f>
        <v>0</v>
      </c>
      <c r="AA111" s="35" t="e">
        <f>INDEX(Valute!B:B,MATCH(J111,Valute!A:A,0))</f>
        <v>#N/A</v>
      </c>
      <c r="AB111" s="21">
        <f>SUMIF(Operazioni!A:A,A111,Operazioni!H:H)</f>
        <v>0</v>
      </c>
      <c r="AC111" s="21" t="e">
        <f t="shared" si="18"/>
        <v>#N/A</v>
      </c>
      <c r="AD111" s="38" t="e">
        <f t="shared" si="21"/>
        <v>#N/A</v>
      </c>
      <c r="AE111" s="41" t="str">
        <f t="shared" si="12"/>
        <v/>
      </c>
      <c r="AN111" s="25">
        <f t="shared" si="19"/>
        <v>0</v>
      </c>
      <c r="AO111" s="25">
        <f t="shared" si="22"/>
        <v>0</v>
      </c>
      <c r="AP111" s="47" t="str">
        <f t="shared" si="23"/>
        <v/>
      </c>
      <c r="AQ111" s="25">
        <f t="shared" si="20"/>
        <v>0</v>
      </c>
      <c r="AR111" s="47" t="str">
        <f t="shared" si="24"/>
        <v/>
      </c>
    </row>
    <row r="112" spans="13:44" x14ac:dyDescent="0.25">
      <c r="M112" s="60"/>
      <c r="S112" s="19"/>
      <c r="V112" s="20">
        <f t="shared" si="17"/>
        <v>0</v>
      </c>
      <c r="Z112" s="32">
        <f>SUMIF(Operazioni!A:A,A112,Operazioni!C:C)</f>
        <v>0</v>
      </c>
      <c r="AA112" s="35" t="e">
        <f>INDEX(Valute!B:B,MATCH(J112,Valute!A:A,0))</f>
        <v>#N/A</v>
      </c>
      <c r="AB112" s="21">
        <f>SUMIF(Operazioni!A:A,A112,Operazioni!H:H)</f>
        <v>0</v>
      </c>
      <c r="AC112" s="21" t="e">
        <f t="shared" si="18"/>
        <v>#N/A</v>
      </c>
      <c r="AD112" s="38" t="e">
        <f t="shared" si="21"/>
        <v>#N/A</v>
      </c>
      <c r="AE112" s="41" t="str">
        <f t="shared" si="12"/>
        <v/>
      </c>
      <c r="AN112" s="25">
        <f t="shared" si="19"/>
        <v>0</v>
      </c>
      <c r="AO112" s="25">
        <f t="shared" si="22"/>
        <v>0</v>
      </c>
      <c r="AP112" s="47" t="str">
        <f t="shared" si="23"/>
        <v/>
      </c>
      <c r="AQ112" s="25">
        <f t="shared" si="20"/>
        <v>0</v>
      </c>
      <c r="AR112" s="47" t="str">
        <f t="shared" si="24"/>
        <v/>
      </c>
    </row>
    <row r="113" spans="1:44" x14ac:dyDescent="0.25">
      <c r="M113" s="60"/>
      <c r="S113" s="19"/>
      <c r="V113" s="20">
        <f t="shared" si="17"/>
        <v>0</v>
      </c>
      <c r="Z113" s="32">
        <f>SUMIF(Operazioni!A:A,A113,Operazioni!C:C)</f>
        <v>0</v>
      </c>
      <c r="AA113" s="35" t="e">
        <f>INDEX(Valute!B:B,MATCH(J113,Valute!A:A,0))</f>
        <v>#N/A</v>
      </c>
      <c r="AB113" s="21">
        <f>SUMIF(Operazioni!A:A,A113,Operazioni!H:H)</f>
        <v>0</v>
      </c>
      <c r="AC113" s="21" t="e">
        <f t="shared" si="18"/>
        <v>#N/A</v>
      </c>
      <c r="AD113" s="38" t="e">
        <f t="shared" si="21"/>
        <v>#N/A</v>
      </c>
      <c r="AE113" s="41" t="str">
        <f t="shared" si="12"/>
        <v/>
      </c>
      <c r="AN113" s="25">
        <f t="shared" si="19"/>
        <v>0</v>
      </c>
      <c r="AO113" s="25">
        <f t="shared" si="22"/>
        <v>0</v>
      </c>
      <c r="AP113" s="47" t="str">
        <f t="shared" si="23"/>
        <v/>
      </c>
      <c r="AQ113" s="25">
        <f t="shared" si="20"/>
        <v>0</v>
      </c>
      <c r="AR113" s="47" t="str">
        <f t="shared" si="24"/>
        <v/>
      </c>
    </row>
    <row r="114" spans="1:44" x14ac:dyDescent="0.25">
      <c r="M114" s="60"/>
      <c r="S114" s="19"/>
      <c r="V114" s="20">
        <f t="shared" si="17"/>
        <v>0</v>
      </c>
      <c r="Z114" s="32">
        <f>SUMIF(Operazioni!A:A,A114,Operazioni!C:C)</f>
        <v>0</v>
      </c>
      <c r="AA114" s="35" t="e">
        <f>INDEX(Valute!B:B,MATCH(J114,Valute!A:A,0))</f>
        <v>#N/A</v>
      </c>
      <c r="AB114" s="21">
        <f>SUMIF(Operazioni!A:A,A114,Operazioni!H:H)</f>
        <v>0</v>
      </c>
      <c r="AC114" s="21" t="e">
        <f t="shared" si="18"/>
        <v>#N/A</v>
      </c>
      <c r="AD114" s="38" t="e">
        <f t="shared" si="21"/>
        <v>#N/A</v>
      </c>
      <c r="AE114" s="41" t="str">
        <f t="shared" ref="AE114:AE117" si="25">IF(V114&lt;&gt;0,AD114/V114,"")</f>
        <v/>
      </c>
      <c r="AN114" s="25">
        <f t="shared" si="19"/>
        <v>0</v>
      </c>
      <c r="AO114" s="25">
        <f t="shared" si="22"/>
        <v>0</v>
      </c>
      <c r="AP114" s="47" t="str">
        <f t="shared" si="23"/>
        <v/>
      </c>
      <c r="AQ114" s="25">
        <f t="shared" si="20"/>
        <v>0</v>
      </c>
      <c r="AR114" s="47" t="str">
        <f t="shared" si="24"/>
        <v/>
      </c>
    </row>
    <row r="115" spans="1:44" x14ac:dyDescent="0.25">
      <c r="M115" s="60"/>
      <c r="V115" s="20">
        <f t="shared" si="17"/>
        <v>0</v>
      </c>
      <c r="Z115" s="32">
        <f>SUMIF(Operazioni!A:A,A115,Operazioni!C:C)</f>
        <v>0</v>
      </c>
      <c r="AA115" s="35" t="e">
        <f>INDEX(Valute!B:B,MATCH(J115,Valute!A:A,0))</f>
        <v>#N/A</v>
      </c>
      <c r="AB115" s="21">
        <f>SUMIF(Operazioni!A:A,A115,Operazioni!H:H)</f>
        <v>0</v>
      </c>
      <c r="AC115" s="21" t="e">
        <f t="shared" si="18"/>
        <v>#N/A</v>
      </c>
      <c r="AD115" s="38" t="e">
        <f t="shared" si="21"/>
        <v>#N/A</v>
      </c>
      <c r="AE115" s="41" t="str">
        <f t="shared" si="25"/>
        <v/>
      </c>
      <c r="AN115" s="25">
        <f t="shared" si="19"/>
        <v>0</v>
      </c>
      <c r="AO115" s="25">
        <f t="shared" si="22"/>
        <v>0</v>
      </c>
      <c r="AP115" s="47" t="str">
        <f t="shared" si="23"/>
        <v/>
      </c>
      <c r="AQ115" s="25">
        <f t="shared" si="20"/>
        <v>0</v>
      </c>
      <c r="AR115" s="47" t="str">
        <f t="shared" si="24"/>
        <v/>
      </c>
    </row>
    <row r="116" spans="1:44" x14ac:dyDescent="0.25">
      <c r="M116" s="60"/>
      <c r="V116" s="20">
        <f t="shared" si="17"/>
        <v>0</v>
      </c>
      <c r="Z116" s="32">
        <f>SUMIF(Operazioni!A:A,A116,Operazioni!C:C)</f>
        <v>0</v>
      </c>
      <c r="AA116" s="35" t="e">
        <f>INDEX(Valute!B:B,MATCH(J116,Valute!A:A,0))</f>
        <v>#N/A</v>
      </c>
      <c r="AB116" s="21">
        <f>SUMIF(Operazioni!A:A,A116,Operazioni!H:H)</f>
        <v>0</v>
      </c>
      <c r="AC116" s="21" t="e">
        <f t="shared" si="18"/>
        <v>#N/A</v>
      </c>
      <c r="AD116" s="38" t="e">
        <f t="shared" si="21"/>
        <v>#N/A</v>
      </c>
      <c r="AE116" s="41" t="str">
        <f t="shared" si="25"/>
        <v/>
      </c>
      <c r="AN116" s="25">
        <f t="shared" si="19"/>
        <v>0</v>
      </c>
      <c r="AO116" s="25">
        <f t="shared" si="22"/>
        <v>0</v>
      </c>
      <c r="AP116" s="47" t="str">
        <f t="shared" si="23"/>
        <v/>
      </c>
      <c r="AQ116" s="25">
        <f t="shared" si="20"/>
        <v>0</v>
      </c>
      <c r="AR116" s="47" t="str">
        <f t="shared" si="24"/>
        <v/>
      </c>
    </row>
    <row r="117" spans="1:44" x14ac:dyDescent="0.25">
      <c r="M117" s="60"/>
      <c r="V117" s="20">
        <f t="shared" si="17"/>
        <v>0</v>
      </c>
      <c r="Z117" s="32">
        <f>SUMIF(Operazioni!A:A,A117,Operazioni!C:C)</f>
        <v>0</v>
      </c>
      <c r="AA117" s="35" t="e">
        <f>INDEX(Valute!B:B,MATCH(J117,Valute!A:A,0))</f>
        <v>#N/A</v>
      </c>
      <c r="AB117" s="21">
        <f>SUMIF(Operazioni!A:A,A117,Operazioni!H:H)</f>
        <v>0</v>
      </c>
      <c r="AC117" s="21" t="e">
        <f t="shared" si="18"/>
        <v>#N/A</v>
      </c>
      <c r="AD117" s="38" t="e">
        <f t="shared" si="21"/>
        <v>#N/A</v>
      </c>
      <c r="AE117" s="41" t="str">
        <f t="shared" si="25"/>
        <v/>
      </c>
      <c r="AN117" s="25">
        <f t="shared" si="19"/>
        <v>0</v>
      </c>
      <c r="AO117" s="25">
        <f t="shared" si="22"/>
        <v>0</v>
      </c>
      <c r="AP117" s="47" t="str">
        <f t="shared" si="23"/>
        <v/>
      </c>
      <c r="AQ117" s="25">
        <f t="shared" si="20"/>
        <v>0</v>
      </c>
      <c r="AR117" s="47" t="str">
        <f t="shared" si="24"/>
        <v/>
      </c>
    </row>
    <row r="118" spans="1:44" x14ac:dyDescent="0.25">
      <c r="M118" s="60"/>
      <c r="V118" s="20">
        <f t="shared" si="17"/>
        <v>0</v>
      </c>
      <c r="Z118" s="32">
        <f>SUMIF(Operazioni!A:A,A118,Operazioni!C:C)</f>
        <v>0</v>
      </c>
      <c r="AA118" s="35" t="e">
        <f>INDEX(Valute!B:B,MATCH(J118,Valute!A:A,0))</f>
        <v>#N/A</v>
      </c>
      <c r="AB118" s="21">
        <f>SUMIF(Operazioni!A:A,A118,Operazioni!H:H)</f>
        <v>0</v>
      </c>
      <c r="AC118" s="21" t="e">
        <f t="shared" si="18"/>
        <v>#N/A</v>
      </c>
      <c r="AD118" s="38" t="e">
        <f t="shared" ref="AD118:AD125" si="26">AC118-V118</f>
        <v>#N/A</v>
      </c>
      <c r="AE118" s="41" t="str">
        <f t="shared" ref="AE118:AE125" si="27">IF(V118&lt;&gt;0,AD118/V118,"")</f>
        <v/>
      </c>
      <c r="AN118" s="25">
        <f t="shared" si="19"/>
        <v>0</v>
      </c>
      <c r="AO118" s="25">
        <f t="shared" ref="AO118:AO125" si="28">AN118-V118</f>
        <v>0</v>
      </c>
      <c r="AP118" s="47" t="str">
        <f t="shared" ref="AP118:AP125" si="29">IF(V118&lt;&gt;0,AO118/V118,"")</f>
        <v/>
      </c>
      <c r="AQ118" s="25">
        <f t="shared" si="20"/>
        <v>0</v>
      </c>
      <c r="AR118" s="47" t="str">
        <f t="shared" ref="AR118:AR125" si="30">IF(V118&lt;&gt;0,(AO118-AQ118)/V118,"")</f>
        <v/>
      </c>
    </row>
    <row r="119" spans="1:44" x14ac:dyDescent="0.25">
      <c r="M119" s="60"/>
      <c r="V119" s="20">
        <f t="shared" si="17"/>
        <v>0</v>
      </c>
      <c r="Z119" s="32">
        <f>SUMIF(Operazioni!A:A,A119,Operazioni!C:C)</f>
        <v>0</v>
      </c>
      <c r="AA119" s="35" t="e">
        <f>INDEX(Valute!B:B,MATCH(J119,Valute!A:A,0))</f>
        <v>#N/A</v>
      </c>
      <c r="AB119" s="21">
        <f>SUMIF(Operazioni!A:A,A119,Operazioni!H:H)</f>
        <v>0</v>
      </c>
      <c r="AC119" s="21" t="e">
        <f t="shared" si="18"/>
        <v>#N/A</v>
      </c>
      <c r="AD119" s="38" t="e">
        <f t="shared" si="26"/>
        <v>#N/A</v>
      </c>
      <c r="AE119" s="41" t="str">
        <f t="shared" si="27"/>
        <v/>
      </c>
      <c r="AN119" s="25">
        <f t="shared" si="19"/>
        <v>0</v>
      </c>
      <c r="AO119" s="25">
        <f t="shared" si="28"/>
        <v>0</v>
      </c>
      <c r="AP119" s="47" t="str">
        <f t="shared" si="29"/>
        <v/>
      </c>
      <c r="AQ119" s="25">
        <f t="shared" si="20"/>
        <v>0</v>
      </c>
      <c r="AR119" s="47" t="str">
        <f t="shared" si="30"/>
        <v/>
      </c>
    </row>
    <row r="120" spans="1:44" x14ac:dyDescent="0.25">
      <c r="M120" s="60"/>
      <c r="V120" s="20">
        <f t="shared" si="17"/>
        <v>0</v>
      </c>
      <c r="Z120" s="32">
        <f>SUMIF(Operazioni!A:A,A120,Operazioni!C:C)</f>
        <v>0</v>
      </c>
      <c r="AA120" s="35" t="e">
        <f>INDEX(Valute!B:B,MATCH(J120,Valute!A:A,0))</f>
        <v>#N/A</v>
      </c>
      <c r="AB120" s="21">
        <f>SUMIF(Operazioni!A:A,A120,Operazioni!H:H)</f>
        <v>0</v>
      </c>
      <c r="AC120" s="21" t="e">
        <f t="shared" si="18"/>
        <v>#N/A</v>
      </c>
      <c r="AD120" s="38" t="e">
        <f t="shared" si="26"/>
        <v>#N/A</v>
      </c>
      <c r="AE120" s="41" t="str">
        <f t="shared" si="27"/>
        <v/>
      </c>
      <c r="AN120" s="25">
        <f t="shared" si="19"/>
        <v>0</v>
      </c>
      <c r="AO120" s="25">
        <f t="shared" si="28"/>
        <v>0</v>
      </c>
      <c r="AP120" s="47" t="str">
        <f t="shared" si="29"/>
        <v/>
      </c>
      <c r="AQ120" s="25">
        <f t="shared" si="20"/>
        <v>0</v>
      </c>
      <c r="AR120" s="47" t="str">
        <f t="shared" si="30"/>
        <v/>
      </c>
    </row>
    <row r="121" spans="1:44" x14ac:dyDescent="0.25">
      <c r="M121" s="60"/>
      <c r="V121" s="20">
        <f t="shared" si="17"/>
        <v>0</v>
      </c>
      <c r="Z121" s="32">
        <f>SUMIF(Operazioni!A:A,A121,Operazioni!C:C)</f>
        <v>0</v>
      </c>
      <c r="AA121" s="35" t="e">
        <f>INDEX(Valute!B:B,MATCH(J121,Valute!A:A,0))</f>
        <v>#N/A</v>
      </c>
      <c r="AB121" s="21">
        <f>SUMIF(Operazioni!A:A,A121,Operazioni!H:H)</f>
        <v>0</v>
      </c>
      <c r="AC121" s="21" t="e">
        <f t="shared" si="18"/>
        <v>#N/A</v>
      </c>
      <c r="AD121" s="38" t="e">
        <f t="shared" si="26"/>
        <v>#N/A</v>
      </c>
      <c r="AE121" s="41" t="str">
        <f t="shared" si="27"/>
        <v/>
      </c>
      <c r="AN121" s="25">
        <f t="shared" si="19"/>
        <v>0</v>
      </c>
      <c r="AO121" s="25">
        <f t="shared" si="28"/>
        <v>0</v>
      </c>
      <c r="AP121" s="47" t="str">
        <f t="shared" si="29"/>
        <v/>
      </c>
      <c r="AQ121" s="25">
        <f t="shared" si="20"/>
        <v>0</v>
      </c>
      <c r="AR121" s="47" t="str">
        <f t="shared" si="30"/>
        <v/>
      </c>
    </row>
    <row r="122" spans="1:44" x14ac:dyDescent="0.25">
      <c r="M122" s="60"/>
      <c r="V122" s="20">
        <f t="shared" si="17"/>
        <v>0</v>
      </c>
      <c r="Z122" s="32">
        <f>SUMIF(Operazioni!A:A,A122,Operazioni!C:C)</f>
        <v>0</v>
      </c>
      <c r="AA122" s="35" t="e">
        <f>INDEX(Valute!B:B,MATCH(J122,Valute!A:A,0))</f>
        <v>#N/A</v>
      </c>
      <c r="AB122" s="21">
        <f>SUMIF(Operazioni!A:A,A122,Operazioni!H:H)</f>
        <v>0</v>
      </c>
      <c r="AC122" s="21" t="e">
        <f t="shared" si="18"/>
        <v>#N/A</v>
      </c>
      <c r="AD122" s="38" t="e">
        <f t="shared" si="26"/>
        <v>#N/A</v>
      </c>
      <c r="AE122" s="41" t="str">
        <f t="shared" si="27"/>
        <v/>
      </c>
      <c r="AN122" s="25">
        <f t="shared" si="19"/>
        <v>0</v>
      </c>
      <c r="AO122" s="25">
        <f t="shared" si="28"/>
        <v>0</v>
      </c>
      <c r="AP122" s="47" t="str">
        <f t="shared" si="29"/>
        <v/>
      </c>
      <c r="AQ122" s="25">
        <f t="shared" si="20"/>
        <v>0</v>
      </c>
      <c r="AR122" s="47" t="str">
        <f t="shared" si="30"/>
        <v/>
      </c>
    </row>
    <row r="123" spans="1:44" x14ac:dyDescent="0.25">
      <c r="M123" s="60"/>
      <c r="V123" s="20">
        <f t="shared" si="17"/>
        <v>0</v>
      </c>
      <c r="Z123" s="32">
        <f>SUMIF(Operazioni!A:A,A123,Operazioni!C:C)</f>
        <v>0</v>
      </c>
      <c r="AA123" s="35" t="e">
        <f>INDEX(Valute!B:B,MATCH(J123,Valute!A:A,0))</f>
        <v>#N/A</v>
      </c>
      <c r="AB123" s="21">
        <f>SUMIF(Operazioni!A:A,A123,Operazioni!H:H)</f>
        <v>0</v>
      </c>
      <c r="AC123" s="21" t="e">
        <f t="shared" si="18"/>
        <v>#N/A</v>
      </c>
      <c r="AD123" s="38" t="e">
        <f t="shared" si="26"/>
        <v>#N/A</v>
      </c>
      <c r="AE123" s="41" t="str">
        <f t="shared" si="27"/>
        <v/>
      </c>
      <c r="AN123" s="25">
        <f t="shared" si="19"/>
        <v>0</v>
      </c>
      <c r="AO123" s="25">
        <f t="shared" si="28"/>
        <v>0</v>
      </c>
      <c r="AP123" s="47" t="str">
        <f t="shared" si="29"/>
        <v/>
      </c>
      <c r="AQ123" s="25">
        <f t="shared" si="20"/>
        <v>0</v>
      </c>
      <c r="AR123" s="47" t="str">
        <f t="shared" si="30"/>
        <v/>
      </c>
    </row>
    <row r="124" spans="1:44" x14ac:dyDescent="0.25">
      <c r="M124" s="60"/>
      <c r="V124" s="20">
        <f t="shared" si="17"/>
        <v>0</v>
      </c>
      <c r="Z124" s="32">
        <f>SUMIF(Operazioni!A:A,A124,Operazioni!C:C)</f>
        <v>0</v>
      </c>
      <c r="AA124" s="35" t="e">
        <f>INDEX(Valute!B:B,MATCH(J124,Valute!A:A,0))</f>
        <v>#N/A</v>
      </c>
      <c r="AB124" s="21">
        <f>SUMIF(Operazioni!A:A,A124,Operazioni!H:H)</f>
        <v>0</v>
      </c>
      <c r="AC124" s="21" t="e">
        <f t="shared" si="18"/>
        <v>#N/A</v>
      </c>
      <c r="AD124" s="38" t="e">
        <f t="shared" si="26"/>
        <v>#N/A</v>
      </c>
      <c r="AE124" s="41" t="str">
        <f t="shared" si="27"/>
        <v/>
      </c>
      <c r="AN124" s="25">
        <f t="shared" si="19"/>
        <v>0</v>
      </c>
      <c r="AO124" s="25">
        <f t="shared" si="28"/>
        <v>0</v>
      </c>
      <c r="AP124" s="47" t="str">
        <f t="shared" si="29"/>
        <v/>
      </c>
      <c r="AQ124" s="25">
        <f t="shared" si="20"/>
        <v>0</v>
      </c>
      <c r="AR124" s="47" t="str">
        <f t="shared" si="30"/>
        <v/>
      </c>
    </row>
    <row r="125" spans="1:44" x14ac:dyDescent="0.25">
      <c r="M125" s="60"/>
      <c r="V125" s="20">
        <f t="shared" si="17"/>
        <v>0</v>
      </c>
      <c r="Z125" s="32">
        <f>SUMIF(Operazioni!A:A,A125,Operazioni!C:C)</f>
        <v>0</v>
      </c>
      <c r="AA125" s="35" t="e">
        <f>INDEX(Valute!B:B,MATCH(J125,Valute!A:A,0))</f>
        <v>#N/A</v>
      </c>
      <c r="AB125" s="21">
        <f>SUMIF(Operazioni!A:A,A125,Operazioni!H:H)</f>
        <v>0</v>
      </c>
      <c r="AC125" s="21" t="e">
        <f t="shared" si="18"/>
        <v>#N/A</v>
      </c>
      <c r="AD125" s="38" t="e">
        <f t="shared" si="26"/>
        <v>#N/A</v>
      </c>
      <c r="AE125" s="41" t="str">
        <f t="shared" si="27"/>
        <v/>
      </c>
      <c r="AN125" s="25">
        <f t="shared" si="19"/>
        <v>0</v>
      </c>
      <c r="AO125" s="25">
        <f t="shared" si="28"/>
        <v>0</v>
      </c>
      <c r="AP125" s="47" t="str">
        <f t="shared" si="29"/>
        <v/>
      </c>
      <c r="AQ125" s="25">
        <f t="shared" si="20"/>
        <v>0</v>
      </c>
      <c r="AR125" s="47" t="str">
        <f t="shared" si="30"/>
        <v/>
      </c>
    </row>
    <row r="126" spans="1:44" x14ac:dyDescent="0.25">
      <c r="A126" s="27"/>
      <c r="B126" s="27"/>
      <c r="G126" s="27"/>
      <c r="M126" s="60"/>
      <c r="V126" s="20">
        <f t="shared" si="17"/>
        <v>0</v>
      </c>
      <c r="Z126" s="32">
        <f>SUMIF(Operazioni!A:A,A126,Operazioni!C:C)</f>
        <v>0</v>
      </c>
      <c r="AA126" s="35" t="e">
        <f>INDEX(Valute!B:B,MATCH(J126,Valute!A:A,0))</f>
        <v>#N/A</v>
      </c>
      <c r="AB126" s="21">
        <f>SUMIF(Operazioni!A:A,A126,Operazioni!H:H)</f>
        <v>0</v>
      </c>
      <c r="AC126" s="21" t="e">
        <f t="shared" si="18"/>
        <v>#N/A</v>
      </c>
      <c r="AD126" s="38" t="e">
        <f>AC126-V126</f>
        <v>#N/A</v>
      </c>
      <c r="AE126" s="41" t="str">
        <f>IF(V126&lt;&gt;0,AD126/V126,"")</f>
        <v/>
      </c>
      <c r="AN126" s="25">
        <f t="shared" si="19"/>
        <v>0</v>
      </c>
      <c r="AO126" s="25">
        <f>AN126-V126</f>
        <v>0</v>
      </c>
      <c r="AP126" s="47" t="str">
        <f>IF(V126&lt;&gt;0,AO126/V126,"")</f>
        <v/>
      </c>
      <c r="AQ126" s="25">
        <f t="shared" si="20"/>
        <v>0</v>
      </c>
      <c r="AR126" s="47" t="str">
        <f>IF(V126&lt;&gt;0,(AO126-AQ126)/V126,"")</f>
        <v/>
      </c>
    </row>
  </sheetData>
  <autoFilter ref="A1:AR117" xr:uid="{EB32FBB6-B2E1-4036-87F1-BD29DC9B5422}"/>
  <conditionalFormatting sqref="Z2:Z1048576">
    <cfRule type="cellIs" dxfId="1" priority="1" operator="lessThan">
      <formula>0</formula>
    </cfRule>
    <cfRule type="cellIs" dxfId="0" priority="2" operator="greaterThan">
      <formula>0</formula>
    </cfRule>
  </conditionalFormatting>
  <conditionalFormatting sqref="AE1:AE1048576 AP1:AP1048576 AR1:AR1048576">
    <cfRule type="colorScale" priority="5">
      <colorScale>
        <cfvo type="num" val="-0.5"/>
        <cfvo type="num" val="0"/>
        <cfvo type="num" val="0.5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2A82-7AD5-4B86-877E-0D3EB43B74CA}">
  <dimension ref="A1:S14"/>
  <sheetViews>
    <sheetView workbookViewId="0">
      <selection activeCell="K23" sqref="K23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7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367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367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379</v>
      </c>
      <c r="B3" s="65">
        <f>SUMIFS('Stato patrimoniale'!V:V,'Stato patrimoniale'!$AF:$AF,"",'Stato patrimoniale'!$G:$G,$A3,'Stato patrimoniale'!$B:$B,1)</f>
        <v>0</v>
      </c>
      <c r="C3" s="65">
        <f>SUMIFS('Stato patrimoniale'!AC:AC,'Stato patrimoniale'!$AF:$AF,"",'Stato patrimoniale'!$G:$G,$A3,'Stato patrimoniale'!$B:$B,1)</f>
        <v>0</v>
      </c>
      <c r="D3" s="65">
        <f t="shared" ref="D3:D14" si="0">C3-B3</f>
        <v>0</v>
      </c>
      <c r="E3" s="66" t="str">
        <f t="shared" ref="E3:E14" si="1">IF(B3=0,"",D3/B3)</f>
        <v/>
      </c>
      <c r="O3" t="s">
        <v>379</v>
      </c>
      <c r="P3" s="65">
        <f>SUMIFS('Stato patrimoniale'!V:V,'Stato patrimoniale'!$AF:$AF,"&gt;0",'Stato patrimoniale'!$G:$G,$O3,'Stato patrimoniale'!$B:$B,1)</f>
        <v>0</v>
      </c>
      <c r="Q3" s="65">
        <f>SUMIFS('Stato patrimoniale'!AN:AN,'Stato patrimoniale'!$AF:$AF,"&gt;0",'Stato patrimoniale'!$G:$G,$O3,'Stato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380</v>
      </c>
      <c r="B4" s="65">
        <f>SUMIFS('Stato patrimoniale'!V:V,'Stato patrimoniale'!$AF:$AF,"",'Stato patrimoniale'!$G:$G,$A4,'Stato patrimoniale'!$B:$B,1)</f>
        <v>0</v>
      </c>
      <c r="C4" s="65">
        <f>SUMIFS('Stato patrimoniale'!AC:AC,'Stato patrimoniale'!$AF:$AF,"",'Stato patrimoniale'!$G:$G,$A4,'Stato patrimoniale'!$B:$B,1)</f>
        <v>0</v>
      </c>
      <c r="D4" s="65">
        <f t="shared" si="0"/>
        <v>0</v>
      </c>
      <c r="E4" s="66" t="str">
        <f t="shared" si="1"/>
        <v/>
      </c>
      <c r="O4" t="s">
        <v>380</v>
      </c>
      <c r="P4" s="65">
        <f>SUMIFS('Stato patrimoniale'!V:V,'Stato patrimoniale'!$AF:$AF,"&gt;0",'Stato patrimoniale'!$G:$G,$O4,'Stato patrimoniale'!$B:$B,1)</f>
        <v>0</v>
      </c>
      <c r="Q4" s="65">
        <f>SUMIFS('Stato patrimoniale'!AN:AN,'Stato patrimoniale'!$AF:$AF,"&gt;0",'Stato patrimoniale'!$G:$G,$O4,'Stato patrimoniale'!$B:$B,1)</f>
        <v>0</v>
      </c>
      <c r="R4" s="65">
        <f t="shared" ref="R4:R6" si="2">Q4-P4</f>
        <v>0</v>
      </c>
      <c r="S4" s="66" t="str">
        <f t="shared" ref="S4:S6" si="3">IF(P4=0,"",R4/P4)</f>
        <v/>
      </c>
    </row>
    <row r="5" spans="1:19" x14ac:dyDescent="0.25">
      <c r="A5" t="s">
        <v>381</v>
      </c>
      <c r="B5" s="65">
        <f>SUMIFS('Stato patrimoniale'!V:V,'Stato patrimoniale'!$AF:$AF,"",'Stato patrimoniale'!$G:$G,$A5,'Stato patrimoniale'!$B:$B,1)</f>
        <v>0</v>
      </c>
      <c r="C5" s="65">
        <f>SUMIFS('Stato patrimoniale'!AC:AC,'Stato patrimoniale'!$AF:$AF,"",'Stato patrimoniale'!$G:$G,$A5,'Stato patrimoniale'!$B:$B,1)</f>
        <v>0</v>
      </c>
      <c r="D5" s="65">
        <f t="shared" si="0"/>
        <v>0</v>
      </c>
      <c r="E5" s="66" t="str">
        <f t="shared" si="1"/>
        <v/>
      </c>
      <c r="O5" t="s">
        <v>381</v>
      </c>
      <c r="P5" s="65">
        <f>SUMIFS('Stato patrimoniale'!V:V,'Stato patrimoniale'!$AF:$AF,"&gt;0",'Stato patrimoniale'!$G:$G,$O5,'Stato patrimoniale'!$B:$B,1)</f>
        <v>0</v>
      </c>
      <c r="Q5" s="65">
        <f>SUMIFS('Stato patrimoniale'!AN:AN,'Stato patrimoniale'!$AF:$AF,"&gt;0",'Stato patrimoniale'!$G:$G,$O5,'Stato patrimoniale'!$B:$B,1)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384</v>
      </c>
      <c r="B6" s="65">
        <f>SUMIFS('Stato patrimoniale'!V:V,'Stato patrimoniale'!$AF:$AF,"",'Stato patrimoniale'!$G:$G,$A6,'Stato patrimoniale'!$B:$B,1)</f>
        <v>0</v>
      </c>
      <c r="C6" s="65">
        <f>SUMIFS('Stato patrimoniale'!AC:AC,'Stato patrimoniale'!$AF:$AF,"",'Stato patrimoniale'!$G:$G,$A6,'Stato patrimoniale'!$B:$B,1)</f>
        <v>0</v>
      </c>
      <c r="D6" s="65">
        <f t="shared" si="0"/>
        <v>0</v>
      </c>
      <c r="E6" s="66" t="str">
        <f t="shared" si="1"/>
        <v/>
      </c>
      <c r="O6" t="s">
        <v>384</v>
      </c>
      <c r="P6" s="65">
        <f>SUMIFS('Stato patrimoniale'!V:V,'Stato patrimoniale'!$AF:$AF,"&gt;0",'Stato patrimoniale'!$G:$G,$O6,'Stato patrimoniale'!$B:$B,1)</f>
        <v>0</v>
      </c>
      <c r="Q6" s="65">
        <f>SUMIFS('Stato patrimoniale'!AN:AN,'Stato patrimoniale'!$AF:$AF,"&gt;0",'Stato patrimoniale'!$G:$G,$O6,'Stato patrimoniale'!$B:$B,1)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383</v>
      </c>
      <c r="B7" s="65">
        <f>SUMIFS('Stato patrimoniale'!V:V,'Stato patrimoniale'!$AF:$AF,"",'Stato patrimoniale'!$G:$G,$A7,'Stato patrimoniale'!$B:$B,1)</f>
        <v>0</v>
      </c>
      <c r="C7" s="65">
        <f>SUMIFS('Stato patrimoniale'!AC:AC,'Stato patrimoniale'!$AF:$AF,"",'Stato patrimoniale'!$G:$G,$A7,'Stato patrimoniale'!$B:$B,1)</f>
        <v>0</v>
      </c>
      <c r="D7" s="65">
        <f t="shared" si="0"/>
        <v>0</v>
      </c>
      <c r="E7" s="66" t="str">
        <f t="shared" si="1"/>
        <v/>
      </c>
      <c r="O7" t="s">
        <v>383</v>
      </c>
      <c r="P7" s="65">
        <f>SUMIFS('Stato patrimoniale'!V:V,'Stato patrimoniale'!$AF:$AF,"&gt;0",'Stato patrimoniale'!$G:$G,$O7,'Stato patrimoniale'!$B:$B,1)</f>
        <v>0</v>
      </c>
      <c r="Q7" s="65">
        <f>SUMIFS('Stato patrimoniale'!AN:AN,'Stato patrimoniale'!$AF:$AF,"&gt;0",'Stato patrimoniale'!$G:$G,$O7,'Stato patrimoniale'!$B:$B,1)</f>
        <v>0</v>
      </c>
      <c r="R7" s="65">
        <f t="shared" ref="R7:R9" si="4">Q7-P7</f>
        <v>0</v>
      </c>
      <c r="S7" s="66" t="str">
        <f t="shared" ref="S7:S9" si="5">IF(P7=0,"",R7/P7)</f>
        <v/>
      </c>
    </row>
    <row r="8" spans="1:19" x14ac:dyDescent="0.25">
      <c r="A8" t="s">
        <v>410</v>
      </c>
      <c r="B8" s="65">
        <f>SUMIFS('Stato patrimoniale'!V:V,'Stato patrimoniale'!$AF:$AF,"",'Stato patrimoniale'!$G:$G,$A8,'Stato patrimoniale'!$B:$B,1)</f>
        <v>0</v>
      </c>
      <c r="C8" s="65">
        <f>SUMIFS('Stato patrimoniale'!AC:AC,'Stato patrimoniale'!$AF:$AF,"",'Stato patrimoniale'!$G:$G,$A8,'Stato patrimoniale'!$B:$B,1)</f>
        <v>0</v>
      </c>
      <c r="D8" s="65">
        <f t="shared" si="0"/>
        <v>0</v>
      </c>
      <c r="E8" s="66" t="str">
        <f t="shared" si="1"/>
        <v/>
      </c>
      <c r="O8" t="s">
        <v>410</v>
      </c>
      <c r="P8" s="65">
        <f>SUMIFS('Stato patrimoniale'!V:V,'Stato patrimoniale'!$AF:$AF,"&gt;0",'Stato patrimoniale'!$G:$G,$O8,'Stato patrimoniale'!$B:$B,1)</f>
        <v>0</v>
      </c>
      <c r="Q8" s="65">
        <f>SUMIFS('Stato patrimoniale'!AN:AN,'Stato patrimoniale'!$AF:$AF,"&gt;0",'Stato patrimoniale'!$G:$G,$O8,'Stato patrimoniale'!$B:$B,1)</f>
        <v>0</v>
      </c>
      <c r="R8" s="65">
        <f t="shared" si="4"/>
        <v>0</v>
      </c>
      <c r="S8" s="66" t="str">
        <f t="shared" si="5"/>
        <v/>
      </c>
    </row>
    <row r="9" spans="1:19" x14ac:dyDescent="0.25">
      <c r="A9" t="s">
        <v>412</v>
      </c>
      <c r="B9" s="65">
        <f>SUMIFS('Stato patrimoniale'!V:V,'Stato patrimoniale'!$AF:$AF,"",'Stato patrimoniale'!$G:$G,$A9,'Stato patrimoniale'!$B:$B,1)</f>
        <v>0</v>
      </c>
      <c r="C9" s="65">
        <f>SUMIFS('Stato patrimoniale'!AC:AC,'Stato patrimoniale'!$AF:$AF,"",'Stato patrimoniale'!$G:$G,$A9,'Stato patrimoniale'!$B:$B,1)</f>
        <v>0</v>
      </c>
      <c r="D9" s="65">
        <f t="shared" si="0"/>
        <v>0</v>
      </c>
      <c r="E9" s="66" t="str">
        <f t="shared" si="1"/>
        <v/>
      </c>
      <c r="O9" t="s">
        <v>412</v>
      </c>
      <c r="P9" s="65">
        <f>SUMIFS('Stato patrimoniale'!V:V,'Stato patrimoniale'!$AF:$AF,"&gt;0",'Stato patrimoniale'!$G:$G,$O9,'Stato patrimoniale'!$B:$B,1)</f>
        <v>0</v>
      </c>
      <c r="Q9" s="65">
        <f>SUMIFS('Stato patrimoniale'!AN:AN,'Stato patrimoniale'!$AF:$AF,"&gt;0",'Stato patrimoniale'!$G:$G,$O9,'Stato patrimoniale'!$B:$B,1)</f>
        <v>0</v>
      </c>
      <c r="R9" s="65">
        <f t="shared" si="4"/>
        <v>0</v>
      </c>
      <c r="S9" s="66" t="str">
        <f t="shared" si="5"/>
        <v/>
      </c>
    </row>
    <row r="10" spans="1:19" x14ac:dyDescent="0.25">
      <c r="A10" t="s">
        <v>385</v>
      </c>
      <c r="B10" s="65">
        <f>SUMIFS('Stato patrimoniale'!V:V,'Stato patrimoniale'!$AF:$AF,"",'Stato patrimoniale'!$G:$G,$A10,'Stato patrimoniale'!$B:$B,1)</f>
        <v>0</v>
      </c>
      <c r="C10" s="65">
        <f>SUMIFS('Stato patrimoniale'!AC:AC,'Stato patrimoniale'!$AF:$AF,"",'Stato patrimoniale'!$G:$G,$A10,'Stato patrimoniale'!$B:$B,1)</f>
        <v>0</v>
      </c>
      <c r="D10" s="65">
        <f t="shared" si="0"/>
        <v>0</v>
      </c>
      <c r="E10" s="66" t="str">
        <f t="shared" si="1"/>
        <v/>
      </c>
      <c r="O10" t="s">
        <v>385</v>
      </c>
      <c r="P10" s="65">
        <f>SUMIFS('Stato patrimoniale'!V:V,'Stato patrimoniale'!$AF:$AF,"&gt;0",'Stato patrimoniale'!$G:$G,$O10,'Stato patrimoniale'!$B:$B,1)</f>
        <v>0</v>
      </c>
      <c r="Q10" s="65">
        <f>SUMIFS('Stato patrimoniale'!AN:AN,'Stato patrimoniale'!$AF:$AF,"&gt;0",'Stato patrimoniale'!$G:$G,$O10,'Stato patrimoniale'!$B:$B,1)</f>
        <v>0</v>
      </c>
      <c r="R10" s="65">
        <f t="shared" ref="R10:R11" si="6">Q10-P10</f>
        <v>0</v>
      </c>
      <c r="S10" s="66" t="str">
        <f t="shared" ref="S10:S11" si="7">IF(P10=0,"",R10/P10)</f>
        <v/>
      </c>
    </row>
    <row r="11" spans="1:19" x14ac:dyDescent="0.25">
      <c r="A11" t="s">
        <v>411</v>
      </c>
      <c r="B11" s="65">
        <f>SUMIFS('Stato patrimoniale'!V:V,'Stato patrimoniale'!$AF:$AF,"",'Stato patrimoniale'!$G:$G,$A11,'Stato patrimoniale'!$B:$B,1)</f>
        <v>0</v>
      </c>
      <c r="C11" s="65">
        <f>SUMIFS('Stato patrimoniale'!AC:AC,'Stato patrimoniale'!$AF:$AF,"",'Stato patrimoniale'!$G:$G,$A11,'Stato patrimoniale'!$B:$B,1)</f>
        <v>0</v>
      </c>
      <c r="D11" s="65">
        <f t="shared" si="0"/>
        <v>0</v>
      </c>
      <c r="E11" s="66" t="str">
        <f t="shared" si="1"/>
        <v/>
      </c>
      <c r="O11" t="s">
        <v>411</v>
      </c>
      <c r="P11" s="65">
        <f>SUMIFS('Stato patrimoniale'!V:V,'Stato patrimoniale'!$AF:$AF,"&gt;0",'Stato patrimoniale'!$G:$G,$O11,'Stato patrimoniale'!$B:$B,1)</f>
        <v>0</v>
      </c>
      <c r="Q11" s="65">
        <f>SUMIFS('Stato patrimoniale'!AN:AN,'Stato patrimoniale'!$AF:$AF,"&gt;0",'Stato patrimoniale'!$G:$G,$O11,'Stato patrimoniale'!$B:$B,1)</f>
        <v>0</v>
      </c>
      <c r="R11" s="65">
        <f t="shared" si="6"/>
        <v>0</v>
      </c>
      <c r="S11" s="66" t="str">
        <f t="shared" si="7"/>
        <v/>
      </c>
    </row>
    <row r="12" spans="1:19" x14ac:dyDescent="0.25">
      <c r="A12" t="s">
        <v>382</v>
      </c>
      <c r="B12" s="65">
        <f>SUMIFS('Stato patrimoniale'!V:V,'Stato patrimoniale'!$AF:$AF,"",'Stato patrimoniale'!$G:$G,$A12,'Stato patrimoniale'!$B:$B,1)</f>
        <v>0</v>
      </c>
      <c r="C12" s="65">
        <f>SUMIFS('Stato patrimoniale'!AC:AC,'Stato patrimoniale'!$AF:$AF,"",'Stato patrimoniale'!$G:$G,$A12,'Stato patrimoniale'!$B:$B,1)</f>
        <v>0</v>
      </c>
      <c r="D12" s="65">
        <f t="shared" si="0"/>
        <v>0</v>
      </c>
      <c r="E12" s="66" t="str">
        <f t="shared" si="1"/>
        <v/>
      </c>
      <c r="O12" t="s">
        <v>382</v>
      </c>
      <c r="P12" s="65">
        <f>SUMIFS('Stato patrimoniale'!V:V,'Stato patrimoniale'!$AF:$AF,"&gt;0",'Stato patrimoniale'!$G:$G,$O12,'Stato patrimoniale'!$B:$B,1)</f>
        <v>0</v>
      </c>
      <c r="Q12" s="65">
        <f>SUMIFS('Stato patrimoniale'!AN:AN,'Stato patrimoniale'!$AF:$AF,"&gt;0",'Stato patrimoniale'!$G:$G,$O12,'Stato patrimoniale'!$B:$B,1)</f>
        <v>0</v>
      </c>
      <c r="R12" s="65">
        <f t="shared" ref="R12:R13" si="8">Q12-P12</f>
        <v>0</v>
      </c>
      <c r="S12" s="66" t="str">
        <f t="shared" ref="S12:S13" si="9">IF(P12=0,"",R12/P12)</f>
        <v/>
      </c>
    </row>
    <row r="13" spans="1:19" x14ac:dyDescent="0.25">
      <c r="A13" t="s">
        <v>413</v>
      </c>
      <c r="B13" s="65">
        <f>SUMIFS('Stato patrimoniale'!V:V,'Stato patrimoniale'!$AF:$AF,"",'Stato patrimoniale'!$G:$G,$A13,'Stato patrimoniale'!$B:$B,1)</f>
        <v>0</v>
      </c>
      <c r="C13" s="65">
        <f>SUMIFS('Stato patrimoniale'!AC:AC,'Stato patrimoniale'!$AF:$AF,"",'Stato patrimoniale'!$G:$G,$A13,'Stato patrimoniale'!$B:$B,1)</f>
        <v>0</v>
      </c>
      <c r="D13" s="65">
        <f t="shared" si="0"/>
        <v>0</v>
      </c>
      <c r="E13" s="66" t="str">
        <f t="shared" si="1"/>
        <v/>
      </c>
      <c r="O13" t="s">
        <v>413</v>
      </c>
      <c r="P13" s="65">
        <f>SUMIFS('Stato patrimoniale'!V:V,'Stato patrimoniale'!$AF:$AF,"&gt;0",'Stato patrimoniale'!$G:$G,$O13,'Stato patrimoniale'!$B:$B,1)</f>
        <v>0</v>
      </c>
      <c r="Q13" s="65">
        <f>SUMIFS('Stato patrimoniale'!AN:AN,'Stato patrimoniale'!$AF:$AF,"&gt;0",'Stato patrimoniale'!$G:$G,$O13,'Stato patrimoniale'!$B:$B,1)</f>
        <v>0</v>
      </c>
      <c r="R13" s="65">
        <f t="shared" si="8"/>
        <v>0</v>
      </c>
      <c r="S13" s="66" t="str">
        <f t="shared" si="9"/>
        <v/>
      </c>
    </row>
    <row r="14" spans="1:19" x14ac:dyDescent="0.25">
      <c r="A14" t="s">
        <v>428</v>
      </c>
      <c r="B14" s="65">
        <f>SUMIFS('Stato patrimoniale'!V:V,'Stato patrimoniale'!$AF:$AF,"",'Stato patrimoniale'!$G:$G,$A14,'Stato patrimoniale'!$B:$B,1)</f>
        <v>0</v>
      </c>
      <c r="C14" s="65">
        <f>SUMIFS('Stato patrimoniale'!AC:AC,'Stato patrimoniale'!$AF:$AF,"",'Stato patrimoniale'!$G:$G,$A14,'Stato patrimoniale'!$B:$B,1)</f>
        <v>0</v>
      </c>
      <c r="D14" s="65">
        <f t="shared" si="0"/>
        <v>0</v>
      </c>
      <c r="E14" s="66" t="str">
        <f t="shared" si="1"/>
        <v/>
      </c>
      <c r="O14" t="s">
        <v>428</v>
      </c>
      <c r="P14" s="65">
        <f>SUMIFS('Stato patrimoniale'!V:V,'Stato patrimoniale'!$AF:$AF,"&gt;0",'Stato patrimoniale'!$G:$G,$O14,'Stato patrimoniale'!$B:$B,1)</f>
        <v>0</v>
      </c>
      <c r="Q14" s="65">
        <f>SUMIFS('Stato patrimoniale'!AN:AN,'Stato patrimoniale'!$AF:$AF,"&gt;0",'Stato patrimoniale'!$G:$G,$O14,'Stato patrimoniale'!$B:$B,1)</f>
        <v>0</v>
      </c>
      <c r="R14" s="65">
        <f t="shared" ref="R14" si="10">Q14-P14</f>
        <v>0</v>
      </c>
      <c r="S14" s="66" t="str">
        <f t="shared" ref="S14" si="11">IF(P14=0,"",R14/P14)</f>
        <v/>
      </c>
    </row>
  </sheetData>
  <sortState xmlns:xlrd2="http://schemas.microsoft.com/office/spreadsheetml/2017/richdata2" ref="A3:E13">
    <sortCondition descending="1" ref="C3:C13"/>
  </sortState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D291-11F2-4A55-BFF5-0E1FE51448C3}">
  <dimension ref="A1:S14"/>
  <sheetViews>
    <sheetView workbookViewId="0">
      <selection activeCell="C1" sqref="C1:C1048576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7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367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367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379</v>
      </c>
      <c r="B3" s="65">
        <f>SUMIFS('Stato patrimoniale'!V:V,'Stato patrimoniale'!$AF:$AF,"",'Stato patrimoniale'!$G:$G,$A3,'Stato patrimoniale'!$B:$B,1,'Stato patrimoniale'!$E:$E,"Azioni")</f>
        <v>0</v>
      </c>
      <c r="C3" s="65">
        <f>SUMIFS('Stato patrimoniale'!AC:AC,'Stato patrimoniale'!$AF:$AF,"",'Stato patrimoniale'!$G:$G,$A3,'Stato patrimoniale'!$B:$B,1,'Stato patrimoniale'!$E:$E,"Azioni")</f>
        <v>0</v>
      </c>
      <c r="D3" s="65">
        <f t="shared" ref="D3:D14" si="0">C3-B3</f>
        <v>0</v>
      </c>
      <c r="E3" s="66" t="str">
        <f t="shared" ref="E3:E14" si="1">IF(B3=0,"",D3/B3)</f>
        <v/>
      </c>
      <c r="O3" t="s">
        <v>379</v>
      </c>
      <c r="P3" s="65">
        <f>SUMIFS('Stato patrimoniale'!V:V,'Stato patrimoniale'!$AF:$AF,"&gt;0",'Stato patrimoniale'!$G:$G,$O3,'Stato patrimoniale'!$B:$B,1,'Stato patrimoniale'!$E:$E,"Azioni")</f>
        <v>0</v>
      </c>
      <c r="Q3" s="65">
        <f>SUMIFS('Stato patrimoniale'!AN:AN,'Stato patrimoniale'!$AF:$AF,"&gt;0",'Stato patrimoniale'!$G:$G,$O3,'Stato patrimoniale'!$B:$B,1,'Stato patrimoniale'!$E:$E,"Azioni")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380</v>
      </c>
      <c r="B4" s="65">
        <f>SUMIFS('Stato patrimoniale'!V:V,'Stato patrimoniale'!$AF:$AF,"",'Stato patrimoniale'!$G:$G,$A4,'Stato patrimoniale'!$B:$B,1,'Stato patrimoniale'!$E:$E,"Azioni")</f>
        <v>0</v>
      </c>
      <c r="C4" s="65">
        <f>SUMIFS('Stato patrimoniale'!AC:AC,'Stato patrimoniale'!$AF:$AF,"",'Stato patrimoniale'!$G:$G,$A4,'Stato patrimoniale'!$B:$B,1,'Stato patrimoniale'!$E:$E,"Azioni")</f>
        <v>0</v>
      </c>
      <c r="D4" s="65">
        <f t="shared" si="0"/>
        <v>0</v>
      </c>
      <c r="E4" s="66" t="str">
        <f t="shared" si="1"/>
        <v/>
      </c>
      <c r="O4" t="s">
        <v>380</v>
      </c>
      <c r="P4" s="65">
        <f>SUMIFS('Stato patrimoniale'!V:V,'Stato patrimoniale'!$AF:$AF,"&gt;0",'Stato patrimoniale'!$G:$G,$O4,'Stato patrimoniale'!$B:$B,1,'Stato patrimoniale'!$E:$E,"Azioni")</f>
        <v>0</v>
      </c>
      <c r="Q4" s="65">
        <f>SUMIFS('Stato patrimoniale'!AN:AN,'Stato patrimoniale'!$AF:$AF,"&gt;0",'Stato patrimoniale'!$G:$G,$O4,'Stato patrimoniale'!$B:$B,1,'Stato patrimoniale'!$E:$E,"Azioni")</f>
        <v>0</v>
      </c>
      <c r="R4" s="65">
        <f t="shared" ref="R4:R14" si="2">Q4-P4</f>
        <v>0</v>
      </c>
      <c r="S4" s="66" t="str">
        <f t="shared" ref="S4:S14" si="3">IF(P4=0,"",R4/P4)</f>
        <v/>
      </c>
    </row>
    <row r="5" spans="1:19" x14ac:dyDescent="0.25">
      <c r="A5" t="s">
        <v>381</v>
      </c>
      <c r="B5" s="65">
        <f>SUMIFS('Stato patrimoniale'!V:V,'Stato patrimoniale'!$AF:$AF,"",'Stato patrimoniale'!$G:$G,$A5,'Stato patrimoniale'!$B:$B,1,'Stato patrimoniale'!$E:$E,"Azioni")</f>
        <v>0</v>
      </c>
      <c r="C5" s="65">
        <f>SUMIFS('Stato patrimoniale'!AC:AC,'Stato patrimoniale'!$AF:$AF,"",'Stato patrimoniale'!$G:$G,$A5,'Stato patrimoniale'!$B:$B,1,'Stato patrimoniale'!$E:$E,"Azioni")</f>
        <v>0</v>
      </c>
      <c r="D5" s="65">
        <f t="shared" si="0"/>
        <v>0</v>
      </c>
      <c r="E5" s="66" t="str">
        <f t="shared" si="1"/>
        <v/>
      </c>
      <c r="O5" t="s">
        <v>381</v>
      </c>
      <c r="P5" s="65">
        <f>SUMIFS('Stato patrimoniale'!V:V,'Stato patrimoniale'!$AF:$AF,"&gt;0",'Stato patrimoniale'!$G:$G,$O5,'Stato patrimoniale'!$B:$B,1,'Stato patrimoniale'!$E:$E,"Azioni")</f>
        <v>0</v>
      </c>
      <c r="Q5" s="65">
        <f>SUMIFS('Stato patrimoniale'!AN:AN,'Stato patrimoniale'!$AF:$AF,"&gt;0",'Stato patrimoniale'!$G:$G,$O5,'Stato patrimoniale'!$B:$B,1,'Stato patrimoniale'!$E:$E,"Azioni")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384</v>
      </c>
      <c r="B6" s="65">
        <f>SUMIFS('Stato patrimoniale'!V:V,'Stato patrimoniale'!$AF:$AF,"",'Stato patrimoniale'!$G:$G,$A6,'Stato patrimoniale'!$B:$B,1,'Stato patrimoniale'!$E:$E,"Azioni")</f>
        <v>0</v>
      </c>
      <c r="C6" s="65">
        <f>SUMIFS('Stato patrimoniale'!AC:AC,'Stato patrimoniale'!$AF:$AF,"",'Stato patrimoniale'!$G:$G,$A6,'Stato patrimoniale'!$B:$B,1,'Stato patrimoniale'!$E:$E,"Azioni")</f>
        <v>0</v>
      </c>
      <c r="D6" s="65">
        <f t="shared" si="0"/>
        <v>0</v>
      </c>
      <c r="E6" s="66" t="str">
        <f t="shared" si="1"/>
        <v/>
      </c>
      <c r="O6" t="s">
        <v>384</v>
      </c>
      <c r="P6" s="65">
        <f>SUMIFS('Stato patrimoniale'!V:V,'Stato patrimoniale'!$AF:$AF,"&gt;0",'Stato patrimoniale'!$G:$G,$O6,'Stato patrimoniale'!$B:$B,1,'Stato patrimoniale'!$E:$E,"Azioni")</f>
        <v>0</v>
      </c>
      <c r="Q6" s="65">
        <f>SUMIFS('Stato patrimoniale'!AN:AN,'Stato patrimoniale'!$AF:$AF,"&gt;0",'Stato patrimoniale'!$G:$G,$O6,'Stato patrimoniale'!$B:$B,1,'Stato patrimoniale'!$E:$E,"Azioni")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383</v>
      </c>
      <c r="B7" s="65">
        <f>SUMIFS('Stato patrimoniale'!V:V,'Stato patrimoniale'!$AF:$AF,"",'Stato patrimoniale'!$G:$G,$A7,'Stato patrimoniale'!$B:$B,1,'Stato patrimoniale'!$E:$E,"Azioni")</f>
        <v>0</v>
      </c>
      <c r="C7" s="65">
        <f>SUMIFS('Stato patrimoniale'!AC:AC,'Stato patrimoniale'!$AF:$AF,"",'Stato patrimoniale'!$G:$G,$A7,'Stato patrimoniale'!$B:$B,1,'Stato patrimoniale'!$E:$E,"Azioni")</f>
        <v>0</v>
      </c>
      <c r="D7" s="65">
        <f t="shared" si="0"/>
        <v>0</v>
      </c>
      <c r="E7" s="66" t="str">
        <f t="shared" si="1"/>
        <v/>
      </c>
      <c r="O7" t="s">
        <v>383</v>
      </c>
      <c r="P7" s="65">
        <f>SUMIFS('Stato patrimoniale'!V:V,'Stato patrimoniale'!$AF:$AF,"&gt;0",'Stato patrimoniale'!$G:$G,$O7,'Stato patrimoniale'!$B:$B,1,'Stato patrimoniale'!$E:$E,"Azioni")</f>
        <v>0</v>
      </c>
      <c r="Q7" s="65">
        <f>SUMIFS('Stato patrimoniale'!AN:AN,'Stato patrimoniale'!$AF:$AF,"&gt;0",'Stato patrimoniale'!$G:$G,$O7,'Stato patrimoniale'!$B:$B,1,'Stato patrimoniale'!$E:$E,"Azioni")</f>
        <v>0</v>
      </c>
      <c r="R7" s="65">
        <f t="shared" si="2"/>
        <v>0</v>
      </c>
      <c r="S7" s="66" t="str">
        <f t="shared" si="3"/>
        <v/>
      </c>
    </row>
    <row r="8" spans="1:19" x14ac:dyDescent="0.25">
      <c r="A8" t="s">
        <v>410</v>
      </c>
      <c r="B8" s="65">
        <f>SUMIFS('Stato patrimoniale'!V:V,'Stato patrimoniale'!$AF:$AF,"",'Stato patrimoniale'!$G:$G,$A8,'Stato patrimoniale'!$B:$B,1,'Stato patrimoniale'!$E:$E,"Azioni")</f>
        <v>0</v>
      </c>
      <c r="C8" s="65">
        <f>SUMIFS('Stato patrimoniale'!AC:AC,'Stato patrimoniale'!$AF:$AF,"",'Stato patrimoniale'!$G:$G,$A8,'Stato patrimoniale'!$B:$B,1,'Stato patrimoniale'!$E:$E,"Azioni")</f>
        <v>0</v>
      </c>
      <c r="D8" s="65">
        <f t="shared" si="0"/>
        <v>0</v>
      </c>
      <c r="E8" s="66" t="str">
        <f t="shared" si="1"/>
        <v/>
      </c>
      <c r="O8" t="s">
        <v>410</v>
      </c>
      <c r="P8" s="65">
        <f>SUMIFS('Stato patrimoniale'!V:V,'Stato patrimoniale'!$AF:$AF,"&gt;0",'Stato patrimoniale'!$G:$G,$O8,'Stato patrimoniale'!$B:$B,1,'Stato patrimoniale'!$E:$E,"Azioni")</f>
        <v>0</v>
      </c>
      <c r="Q8" s="65">
        <f>SUMIFS('Stato patrimoniale'!AN:AN,'Stato patrimoniale'!$AF:$AF,"&gt;0",'Stato patrimoniale'!$G:$G,$O8,'Stato patrimoniale'!$B:$B,1,'Stato patrimoniale'!$E:$E,"Azioni")</f>
        <v>0</v>
      </c>
      <c r="R8" s="65">
        <f t="shared" si="2"/>
        <v>0</v>
      </c>
      <c r="S8" s="66" t="str">
        <f t="shared" si="3"/>
        <v/>
      </c>
    </row>
    <row r="9" spans="1:19" x14ac:dyDescent="0.25">
      <c r="A9" t="s">
        <v>412</v>
      </c>
      <c r="B9" s="65">
        <f>SUMIFS('Stato patrimoniale'!V:V,'Stato patrimoniale'!$AF:$AF,"",'Stato patrimoniale'!$G:$G,$A9,'Stato patrimoniale'!$B:$B,1,'Stato patrimoniale'!$E:$E,"Azioni")</f>
        <v>0</v>
      </c>
      <c r="C9" s="65">
        <f>SUMIFS('Stato patrimoniale'!AC:AC,'Stato patrimoniale'!$AF:$AF,"",'Stato patrimoniale'!$G:$G,$A9,'Stato patrimoniale'!$B:$B,1,'Stato patrimoniale'!$E:$E,"Azioni")</f>
        <v>0</v>
      </c>
      <c r="D9" s="65">
        <f t="shared" si="0"/>
        <v>0</v>
      </c>
      <c r="E9" s="66" t="str">
        <f t="shared" si="1"/>
        <v/>
      </c>
      <c r="O9" t="s">
        <v>412</v>
      </c>
      <c r="P9" s="65">
        <f>SUMIFS('Stato patrimoniale'!V:V,'Stato patrimoniale'!$AF:$AF,"&gt;0",'Stato patrimoniale'!$G:$G,$O9,'Stato patrimoniale'!$B:$B,1,'Stato patrimoniale'!$E:$E,"Azioni")</f>
        <v>0</v>
      </c>
      <c r="Q9" s="65">
        <f>SUMIFS('Stato patrimoniale'!AN:AN,'Stato patrimoniale'!$AF:$AF,"&gt;0",'Stato patrimoniale'!$G:$G,$O9,'Stato patrimoniale'!$B:$B,1,'Stato patrimoniale'!$E:$E,"Azioni")</f>
        <v>0</v>
      </c>
      <c r="R9" s="65">
        <f t="shared" si="2"/>
        <v>0</v>
      </c>
      <c r="S9" s="66" t="str">
        <f t="shared" si="3"/>
        <v/>
      </c>
    </row>
    <row r="10" spans="1:19" x14ac:dyDescent="0.25">
      <c r="A10" t="s">
        <v>385</v>
      </c>
      <c r="B10" s="65">
        <f>SUMIFS('Stato patrimoniale'!V:V,'Stato patrimoniale'!$AF:$AF,"",'Stato patrimoniale'!$G:$G,$A10,'Stato patrimoniale'!$B:$B,1,'Stato patrimoniale'!$E:$E,"Azioni")</f>
        <v>0</v>
      </c>
      <c r="C10" s="65">
        <f>SUMIFS('Stato patrimoniale'!AC:AC,'Stato patrimoniale'!$AF:$AF,"",'Stato patrimoniale'!$G:$G,$A10,'Stato patrimoniale'!$B:$B,1,'Stato patrimoniale'!$E:$E,"Azioni")</f>
        <v>0</v>
      </c>
      <c r="D10" s="65">
        <f t="shared" si="0"/>
        <v>0</v>
      </c>
      <c r="E10" s="66" t="str">
        <f t="shared" si="1"/>
        <v/>
      </c>
      <c r="O10" t="s">
        <v>385</v>
      </c>
      <c r="P10" s="65">
        <f>SUMIFS('Stato patrimoniale'!V:V,'Stato patrimoniale'!$AF:$AF,"&gt;0",'Stato patrimoniale'!$G:$G,$O10,'Stato patrimoniale'!$B:$B,1,'Stato patrimoniale'!$E:$E,"Azioni")</f>
        <v>0</v>
      </c>
      <c r="Q10" s="65">
        <f>SUMIFS('Stato patrimoniale'!AN:AN,'Stato patrimoniale'!$AF:$AF,"&gt;0",'Stato patrimoniale'!$G:$G,$O10,'Stato patrimoniale'!$B:$B,1,'Stato patrimoniale'!$E:$E,"Azioni")</f>
        <v>0</v>
      </c>
      <c r="R10" s="65">
        <f t="shared" si="2"/>
        <v>0</v>
      </c>
      <c r="S10" s="66" t="str">
        <f t="shared" si="3"/>
        <v/>
      </c>
    </row>
    <row r="11" spans="1:19" x14ac:dyDescent="0.25">
      <c r="A11" t="s">
        <v>411</v>
      </c>
      <c r="B11" s="65">
        <f>SUMIFS('Stato patrimoniale'!V:V,'Stato patrimoniale'!$AF:$AF,"",'Stato patrimoniale'!$G:$G,$A11,'Stato patrimoniale'!$B:$B,1,'Stato patrimoniale'!$E:$E,"Azioni")</f>
        <v>0</v>
      </c>
      <c r="C11" s="65">
        <f>SUMIFS('Stato patrimoniale'!AC:AC,'Stato patrimoniale'!$AF:$AF,"",'Stato patrimoniale'!$G:$G,$A11,'Stato patrimoniale'!$B:$B,1,'Stato patrimoniale'!$E:$E,"Azioni")</f>
        <v>0</v>
      </c>
      <c r="D11" s="65">
        <f t="shared" si="0"/>
        <v>0</v>
      </c>
      <c r="E11" s="66" t="str">
        <f t="shared" si="1"/>
        <v/>
      </c>
      <c r="O11" t="s">
        <v>411</v>
      </c>
      <c r="P11" s="65">
        <f>SUMIFS('Stato patrimoniale'!V:V,'Stato patrimoniale'!$AF:$AF,"&gt;0",'Stato patrimoniale'!$G:$G,$O11,'Stato patrimoniale'!$B:$B,1,'Stato patrimoniale'!$E:$E,"Azioni")</f>
        <v>0</v>
      </c>
      <c r="Q11" s="65">
        <f>SUMIFS('Stato patrimoniale'!AN:AN,'Stato patrimoniale'!$AF:$AF,"&gt;0",'Stato patrimoniale'!$G:$G,$O11,'Stato patrimoniale'!$B:$B,1,'Stato patrimoniale'!$E:$E,"Azioni")</f>
        <v>0</v>
      </c>
      <c r="R11" s="65">
        <f t="shared" si="2"/>
        <v>0</v>
      </c>
      <c r="S11" s="66" t="str">
        <f t="shared" si="3"/>
        <v/>
      </c>
    </row>
    <row r="12" spans="1:19" x14ac:dyDescent="0.25">
      <c r="A12" t="s">
        <v>382</v>
      </c>
      <c r="B12" s="65">
        <f>SUMIFS('Stato patrimoniale'!V:V,'Stato patrimoniale'!$AF:$AF,"",'Stato patrimoniale'!$G:$G,$A12,'Stato patrimoniale'!$B:$B,1,'Stato patrimoniale'!$E:$E,"Azioni")</f>
        <v>0</v>
      </c>
      <c r="C12" s="65">
        <f>SUMIFS('Stato patrimoniale'!AC:AC,'Stato patrimoniale'!$AF:$AF,"",'Stato patrimoniale'!$G:$G,$A12,'Stato patrimoniale'!$B:$B,1,'Stato patrimoniale'!$E:$E,"Azioni")</f>
        <v>0</v>
      </c>
      <c r="D12" s="65">
        <f t="shared" si="0"/>
        <v>0</v>
      </c>
      <c r="E12" s="66" t="str">
        <f t="shared" si="1"/>
        <v/>
      </c>
      <c r="O12" t="s">
        <v>382</v>
      </c>
      <c r="P12" s="65">
        <f>SUMIFS('Stato patrimoniale'!V:V,'Stato patrimoniale'!$AF:$AF,"&gt;0",'Stato patrimoniale'!$G:$G,$O12,'Stato patrimoniale'!$B:$B,1,'Stato patrimoniale'!$E:$E,"Azioni")</f>
        <v>0</v>
      </c>
      <c r="Q12" s="65">
        <f>SUMIFS('Stato patrimoniale'!AN:AN,'Stato patrimoniale'!$AF:$AF,"&gt;0",'Stato patrimoniale'!$G:$G,$O12,'Stato patrimoniale'!$B:$B,1,'Stato patrimoniale'!$E:$E,"Azioni")</f>
        <v>0</v>
      </c>
      <c r="R12" s="65">
        <f t="shared" si="2"/>
        <v>0</v>
      </c>
      <c r="S12" s="66" t="str">
        <f t="shared" si="3"/>
        <v/>
      </c>
    </row>
    <row r="13" spans="1:19" x14ac:dyDescent="0.25">
      <c r="A13" t="s">
        <v>413</v>
      </c>
      <c r="B13" s="65">
        <f>SUMIFS('Stato patrimoniale'!V:V,'Stato patrimoniale'!$AF:$AF,"",'Stato patrimoniale'!$G:$G,$A13,'Stato patrimoniale'!$B:$B,1,'Stato patrimoniale'!$E:$E,"Azioni")</f>
        <v>0</v>
      </c>
      <c r="C13" s="65">
        <f>SUMIFS('Stato patrimoniale'!AC:AC,'Stato patrimoniale'!$AF:$AF,"",'Stato patrimoniale'!$G:$G,$A13,'Stato patrimoniale'!$B:$B,1,'Stato patrimoniale'!$E:$E,"Azioni")</f>
        <v>0</v>
      </c>
      <c r="D13" s="65">
        <f t="shared" si="0"/>
        <v>0</v>
      </c>
      <c r="E13" s="66" t="str">
        <f t="shared" si="1"/>
        <v/>
      </c>
      <c r="O13" t="s">
        <v>413</v>
      </c>
      <c r="P13" s="65">
        <f>SUMIFS('Stato patrimoniale'!V:V,'Stato patrimoniale'!$AF:$AF,"&gt;0",'Stato patrimoniale'!$G:$G,$O13,'Stato patrimoniale'!$B:$B,1,'Stato patrimoniale'!$E:$E,"Azioni")</f>
        <v>0</v>
      </c>
      <c r="Q13" s="65">
        <f>SUMIFS('Stato patrimoniale'!AN:AN,'Stato patrimoniale'!$AF:$AF,"&gt;0",'Stato patrimoniale'!$G:$G,$O13,'Stato patrimoniale'!$B:$B,1,'Stato patrimoniale'!$E:$E,"Azioni")</f>
        <v>0</v>
      </c>
      <c r="R13" s="65">
        <f t="shared" si="2"/>
        <v>0</v>
      </c>
      <c r="S13" s="66" t="str">
        <f t="shared" si="3"/>
        <v/>
      </c>
    </row>
    <row r="14" spans="1:19" x14ac:dyDescent="0.25">
      <c r="A14" t="s">
        <v>428</v>
      </c>
      <c r="B14" s="65">
        <f>SUMIFS('Stato patrimoniale'!V:V,'Stato patrimoniale'!$AF:$AF,"",'Stato patrimoniale'!$G:$G,$A14,'Stato patrimoniale'!$B:$B,1,'Stato patrimoniale'!$E:$E,"Azioni")</f>
        <v>0</v>
      </c>
      <c r="C14" s="65">
        <f>SUMIFS('Stato patrimoniale'!AC:AC,'Stato patrimoniale'!$AF:$AF,"",'Stato patrimoniale'!$G:$G,$A14,'Stato patrimoniale'!$B:$B,1,'Stato patrimoniale'!$E:$E,"Azioni")</f>
        <v>0</v>
      </c>
      <c r="D14" s="65">
        <f t="shared" si="0"/>
        <v>0</v>
      </c>
      <c r="E14" s="66" t="str">
        <f t="shared" si="1"/>
        <v/>
      </c>
      <c r="O14" t="s">
        <v>428</v>
      </c>
      <c r="P14" s="65">
        <f>SUMIFS('Stato patrimoniale'!V:V,'Stato patrimoniale'!$AF:$AF,"&gt;0",'Stato patrimoniale'!$G:$G,$O14,'Stato patrimoniale'!$B:$B,1,'Stato patrimoniale'!$E:$E,"Azioni")</f>
        <v>0</v>
      </c>
      <c r="Q14" s="65">
        <f>SUMIFS('Stato patrimoniale'!AN:AN,'Stato patrimoniale'!$AF:$AF,"&gt;0",'Stato patrimoniale'!$G:$G,$O14,'Stato patrimoniale'!$B:$B,1,'Stato patrimoniale'!$E:$E,"Azioni")</f>
        <v>0</v>
      </c>
      <c r="R14" s="65">
        <f t="shared" si="2"/>
        <v>0</v>
      </c>
      <c r="S14" s="66" t="str">
        <f t="shared" si="3"/>
        <v/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F937-7CB4-40DA-AB38-29808157948E}">
  <dimension ref="A1:S14"/>
  <sheetViews>
    <sheetView workbookViewId="0">
      <selection activeCell="R16" sqref="R16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7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367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367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428</v>
      </c>
      <c r="B3" s="65">
        <f>SUMIFS('Stato patrimoniale'!V:V,'Stato patrimoniale'!$AF:$AF,"",'Stato patrimoniale'!$G:$G,$A3,'Stato patrimoniale'!$B:$B,1,'Stato patrimoniale'!$E:$E,"Obblig")</f>
        <v>0</v>
      </c>
      <c r="C3" s="65">
        <f>SUMIFS('Stato patrimoniale'!AC:AC,'Stato patrimoniale'!$AF:$AF,"",'Stato patrimoniale'!$G:$G,$A3,'Stato patrimoniale'!$B:$B,1,'Stato patrimoniale'!$E:$E,"Obblig")</f>
        <v>0</v>
      </c>
      <c r="D3" s="65">
        <f t="shared" ref="D3:D14" si="0">C3-B3</f>
        <v>0</v>
      </c>
      <c r="E3" s="66" t="str">
        <f t="shared" ref="E3:E14" si="1">IF(B3=0,"",D3/B3)</f>
        <v/>
      </c>
      <c r="O3" t="s">
        <v>428</v>
      </c>
      <c r="P3" s="65">
        <f>SUMIFS('Stato patrimoniale'!V:V,'Stato patrimoniale'!$AF:$AF,"&gt;0",'Stato patrimoniale'!$G:$G,$O3,'Stato patrimoniale'!$B:$B,1,'Stato patrimoniale'!$E:$E,"Obblig")</f>
        <v>0</v>
      </c>
      <c r="Q3" s="65">
        <f>SUMIFS('Stato patrimoniale'!AN:AN,'Stato patrimoniale'!$AF:$AF,"&gt;0",'Stato patrimoniale'!$G:$G,$O3,'Stato patrimoniale'!$B:$B,1,'Stato patrimoniale'!$E:$E,"Obblig")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379</v>
      </c>
      <c r="B4" s="65">
        <f>SUMIFS('Stato patrimoniale'!V:V,'Stato patrimoniale'!$AF:$AF,"",'Stato patrimoniale'!$G:$G,$A4,'Stato patrimoniale'!$B:$B,1,'Stato patrimoniale'!$E:$E,"Obblig")</f>
        <v>0</v>
      </c>
      <c r="C4" s="65">
        <f>SUMIFS('Stato patrimoniale'!AC:AC,'Stato patrimoniale'!$AF:$AF,"",'Stato patrimoniale'!$G:$G,$A4,'Stato patrimoniale'!$B:$B,1,'Stato patrimoniale'!$E:$E,"Obblig")</f>
        <v>0</v>
      </c>
      <c r="D4" s="65">
        <f t="shared" si="0"/>
        <v>0</v>
      </c>
      <c r="E4" s="66" t="str">
        <f t="shared" si="1"/>
        <v/>
      </c>
      <c r="O4" t="s">
        <v>379</v>
      </c>
      <c r="P4" s="65">
        <f>SUMIFS('Stato patrimoniale'!V:V,'Stato patrimoniale'!$AF:$AF,"&gt;0",'Stato patrimoniale'!$G:$G,$O4,'Stato patrimoniale'!$B:$B,1,'Stato patrimoniale'!$E:$E,"Obblig")</f>
        <v>0</v>
      </c>
      <c r="Q4" s="65">
        <f>SUMIFS('Stato patrimoniale'!AN:AN,'Stato patrimoniale'!$AF:$AF,"&gt;0",'Stato patrimoniale'!$G:$G,$O4,'Stato patrimoniale'!$B:$B,1,'Stato patrimoniale'!$E:$E,"Obblig")</f>
        <v>0</v>
      </c>
      <c r="R4" s="65">
        <f t="shared" ref="R4:R14" si="2">Q4-P4</f>
        <v>0</v>
      </c>
      <c r="S4" s="66" t="str">
        <f t="shared" ref="S4:S14" si="3">IF(P4=0,"",R4/P4)</f>
        <v/>
      </c>
    </row>
    <row r="5" spans="1:19" x14ac:dyDescent="0.25">
      <c r="A5" t="s">
        <v>380</v>
      </c>
      <c r="B5" s="65">
        <f>SUMIFS('Stato patrimoniale'!V:V,'Stato patrimoniale'!$AF:$AF,"",'Stato patrimoniale'!$G:$G,$A5,'Stato patrimoniale'!$B:$B,1,'Stato patrimoniale'!$E:$E,"Obblig")</f>
        <v>0</v>
      </c>
      <c r="C5" s="65">
        <f>SUMIFS('Stato patrimoniale'!AC:AC,'Stato patrimoniale'!$AF:$AF,"",'Stato patrimoniale'!$G:$G,$A5,'Stato patrimoniale'!$B:$B,1,'Stato patrimoniale'!$E:$E,"Obblig")</f>
        <v>0</v>
      </c>
      <c r="D5" s="65">
        <f t="shared" si="0"/>
        <v>0</v>
      </c>
      <c r="E5" s="66" t="str">
        <f t="shared" si="1"/>
        <v/>
      </c>
      <c r="O5" t="s">
        <v>380</v>
      </c>
      <c r="P5" s="65">
        <f>SUMIFS('Stato patrimoniale'!V:V,'Stato patrimoniale'!$AF:$AF,"&gt;0",'Stato patrimoniale'!$G:$G,$O5,'Stato patrimoniale'!$B:$B,1,'Stato patrimoniale'!$E:$E,"Obblig")</f>
        <v>0</v>
      </c>
      <c r="Q5" s="65">
        <f>SUMIFS('Stato patrimoniale'!AN:AN,'Stato patrimoniale'!$AF:$AF,"&gt;0",'Stato patrimoniale'!$G:$G,$O5,'Stato patrimoniale'!$B:$B,1,'Stato patrimoniale'!$E:$E,"Obblig")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381</v>
      </c>
      <c r="B6" s="65">
        <f>SUMIFS('Stato patrimoniale'!V:V,'Stato patrimoniale'!$AF:$AF,"",'Stato patrimoniale'!$G:$G,$A6,'Stato patrimoniale'!$B:$B,1,'Stato patrimoniale'!$E:$E,"Obblig")</f>
        <v>0</v>
      </c>
      <c r="C6" s="65">
        <f>SUMIFS('Stato patrimoniale'!AC:AC,'Stato patrimoniale'!$AF:$AF,"",'Stato patrimoniale'!$G:$G,$A6,'Stato patrimoniale'!$B:$B,1,'Stato patrimoniale'!$E:$E,"Obblig")</f>
        <v>0</v>
      </c>
      <c r="D6" s="65">
        <f t="shared" si="0"/>
        <v>0</v>
      </c>
      <c r="E6" s="66" t="str">
        <f t="shared" si="1"/>
        <v/>
      </c>
      <c r="O6" t="s">
        <v>381</v>
      </c>
      <c r="P6" s="65">
        <f>SUMIFS('Stato patrimoniale'!V:V,'Stato patrimoniale'!$AF:$AF,"&gt;0",'Stato patrimoniale'!$G:$G,$O6,'Stato patrimoniale'!$B:$B,1,'Stato patrimoniale'!$E:$E,"Obblig")</f>
        <v>0</v>
      </c>
      <c r="Q6" s="65">
        <f>SUMIFS('Stato patrimoniale'!AN:AN,'Stato patrimoniale'!$AF:$AF,"&gt;0",'Stato patrimoniale'!$G:$G,$O6,'Stato patrimoniale'!$B:$B,1,'Stato patrimoniale'!$E:$E,"Obblig")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384</v>
      </c>
      <c r="B7" s="65">
        <f>SUMIFS('Stato patrimoniale'!V:V,'Stato patrimoniale'!$AF:$AF,"",'Stato patrimoniale'!$G:$G,$A7,'Stato patrimoniale'!$B:$B,1,'Stato patrimoniale'!$E:$E,"Obblig")</f>
        <v>0</v>
      </c>
      <c r="C7" s="65">
        <f>SUMIFS('Stato patrimoniale'!AC:AC,'Stato patrimoniale'!$AF:$AF,"",'Stato patrimoniale'!$G:$G,$A7,'Stato patrimoniale'!$B:$B,1,'Stato patrimoniale'!$E:$E,"Obblig")</f>
        <v>0</v>
      </c>
      <c r="D7" s="65">
        <f t="shared" si="0"/>
        <v>0</v>
      </c>
      <c r="E7" s="66" t="str">
        <f t="shared" si="1"/>
        <v/>
      </c>
      <c r="O7" t="s">
        <v>384</v>
      </c>
      <c r="P7" s="65">
        <f>SUMIFS('Stato patrimoniale'!V:V,'Stato patrimoniale'!$AF:$AF,"&gt;0",'Stato patrimoniale'!$G:$G,$O7,'Stato patrimoniale'!$B:$B,1,'Stato patrimoniale'!$E:$E,"Obblig")</f>
        <v>0</v>
      </c>
      <c r="Q7" s="65">
        <f>SUMIFS('Stato patrimoniale'!AN:AN,'Stato patrimoniale'!$AF:$AF,"&gt;0",'Stato patrimoniale'!$G:$G,$O7,'Stato patrimoniale'!$B:$B,1,'Stato patrimoniale'!$E:$E,"Obblig")</f>
        <v>0</v>
      </c>
      <c r="R7" s="65">
        <f t="shared" si="2"/>
        <v>0</v>
      </c>
      <c r="S7" s="66" t="str">
        <f t="shared" si="3"/>
        <v/>
      </c>
    </row>
    <row r="8" spans="1:19" x14ac:dyDescent="0.25">
      <c r="A8" t="s">
        <v>383</v>
      </c>
      <c r="B8" s="65">
        <f>SUMIFS('Stato patrimoniale'!V:V,'Stato patrimoniale'!$AF:$AF,"",'Stato patrimoniale'!$G:$G,$A8,'Stato patrimoniale'!$B:$B,1,'Stato patrimoniale'!$E:$E,"Obblig")</f>
        <v>0</v>
      </c>
      <c r="C8" s="65">
        <f>SUMIFS('Stato patrimoniale'!AC:AC,'Stato patrimoniale'!$AF:$AF,"",'Stato patrimoniale'!$G:$G,$A8,'Stato patrimoniale'!$B:$B,1,'Stato patrimoniale'!$E:$E,"Obblig")</f>
        <v>0</v>
      </c>
      <c r="D8" s="65">
        <f t="shared" si="0"/>
        <v>0</v>
      </c>
      <c r="E8" s="66" t="str">
        <f t="shared" si="1"/>
        <v/>
      </c>
      <c r="O8" t="s">
        <v>383</v>
      </c>
      <c r="P8" s="65">
        <f>SUMIFS('Stato patrimoniale'!V:V,'Stato patrimoniale'!$AF:$AF,"&gt;0",'Stato patrimoniale'!$G:$G,$O8,'Stato patrimoniale'!$B:$B,1,'Stato patrimoniale'!$E:$E,"Obblig")</f>
        <v>0</v>
      </c>
      <c r="Q8" s="65">
        <f>SUMIFS('Stato patrimoniale'!AN:AN,'Stato patrimoniale'!$AF:$AF,"&gt;0",'Stato patrimoniale'!$G:$G,$O8,'Stato patrimoniale'!$B:$B,1,'Stato patrimoniale'!$E:$E,"Obblig")</f>
        <v>0</v>
      </c>
      <c r="R8" s="65">
        <f t="shared" si="2"/>
        <v>0</v>
      </c>
      <c r="S8" s="66" t="str">
        <f t="shared" si="3"/>
        <v/>
      </c>
    </row>
    <row r="9" spans="1:19" x14ac:dyDescent="0.25">
      <c r="A9" t="s">
        <v>410</v>
      </c>
      <c r="B9" s="65">
        <f>SUMIFS('Stato patrimoniale'!V:V,'Stato patrimoniale'!$AF:$AF,"",'Stato patrimoniale'!$G:$G,$A9,'Stato patrimoniale'!$B:$B,1,'Stato patrimoniale'!$E:$E,"Obblig")</f>
        <v>0</v>
      </c>
      <c r="C9" s="65">
        <f>SUMIFS('Stato patrimoniale'!AC:AC,'Stato patrimoniale'!$AF:$AF,"",'Stato patrimoniale'!$G:$G,$A9,'Stato patrimoniale'!$B:$B,1,'Stato patrimoniale'!$E:$E,"Obblig")</f>
        <v>0</v>
      </c>
      <c r="D9" s="65">
        <f t="shared" si="0"/>
        <v>0</v>
      </c>
      <c r="E9" s="66" t="str">
        <f t="shared" si="1"/>
        <v/>
      </c>
      <c r="O9" t="s">
        <v>410</v>
      </c>
      <c r="P9" s="65">
        <f>SUMIFS('Stato patrimoniale'!V:V,'Stato patrimoniale'!$AF:$AF,"&gt;0",'Stato patrimoniale'!$G:$G,$O9,'Stato patrimoniale'!$B:$B,1,'Stato patrimoniale'!$E:$E,"Obblig")</f>
        <v>0</v>
      </c>
      <c r="Q9" s="65">
        <f>SUMIFS('Stato patrimoniale'!AN:AN,'Stato patrimoniale'!$AF:$AF,"&gt;0",'Stato patrimoniale'!$G:$G,$O9,'Stato patrimoniale'!$B:$B,1,'Stato patrimoniale'!$E:$E,"Obblig")</f>
        <v>0</v>
      </c>
      <c r="R9" s="65">
        <f t="shared" si="2"/>
        <v>0</v>
      </c>
      <c r="S9" s="66" t="str">
        <f t="shared" si="3"/>
        <v/>
      </c>
    </row>
    <row r="10" spans="1:19" x14ac:dyDescent="0.25">
      <c r="A10" t="s">
        <v>412</v>
      </c>
      <c r="B10" s="65">
        <f>SUMIFS('Stato patrimoniale'!V:V,'Stato patrimoniale'!$AF:$AF,"",'Stato patrimoniale'!$G:$G,$A10,'Stato patrimoniale'!$B:$B,1,'Stato patrimoniale'!$E:$E,"Obblig")</f>
        <v>0</v>
      </c>
      <c r="C10" s="65">
        <f>SUMIFS('Stato patrimoniale'!AC:AC,'Stato patrimoniale'!$AF:$AF,"",'Stato patrimoniale'!$G:$G,$A10,'Stato patrimoniale'!$B:$B,1,'Stato patrimoniale'!$E:$E,"Obblig")</f>
        <v>0</v>
      </c>
      <c r="D10" s="65">
        <f t="shared" si="0"/>
        <v>0</v>
      </c>
      <c r="E10" s="66" t="str">
        <f t="shared" si="1"/>
        <v/>
      </c>
      <c r="O10" t="s">
        <v>412</v>
      </c>
      <c r="P10" s="65">
        <f>SUMIFS('Stato patrimoniale'!V:V,'Stato patrimoniale'!$AF:$AF,"&gt;0",'Stato patrimoniale'!$G:$G,$O10,'Stato patrimoniale'!$B:$B,1,'Stato patrimoniale'!$E:$E,"Obblig")</f>
        <v>0</v>
      </c>
      <c r="Q10" s="65">
        <f>SUMIFS('Stato patrimoniale'!AN:AN,'Stato patrimoniale'!$AF:$AF,"&gt;0",'Stato patrimoniale'!$G:$G,$O10,'Stato patrimoniale'!$B:$B,1,'Stato patrimoniale'!$E:$E,"Obblig")</f>
        <v>0</v>
      </c>
      <c r="R10" s="65">
        <f t="shared" si="2"/>
        <v>0</v>
      </c>
      <c r="S10" s="66" t="str">
        <f t="shared" si="3"/>
        <v/>
      </c>
    </row>
    <row r="11" spans="1:19" x14ac:dyDescent="0.25">
      <c r="A11" t="s">
        <v>385</v>
      </c>
      <c r="B11" s="65">
        <f>SUMIFS('Stato patrimoniale'!V:V,'Stato patrimoniale'!$AF:$AF,"",'Stato patrimoniale'!$G:$G,$A11,'Stato patrimoniale'!$B:$B,1,'Stato patrimoniale'!$E:$E,"Obblig")</f>
        <v>0</v>
      </c>
      <c r="C11" s="65">
        <f>SUMIFS('Stato patrimoniale'!AC:AC,'Stato patrimoniale'!$AF:$AF,"",'Stato patrimoniale'!$G:$G,$A11,'Stato patrimoniale'!$B:$B,1,'Stato patrimoniale'!$E:$E,"Obblig")</f>
        <v>0</v>
      </c>
      <c r="D11" s="65">
        <f t="shared" si="0"/>
        <v>0</v>
      </c>
      <c r="E11" s="66" t="str">
        <f t="shared" si="1"/>
        <v/>
      </c>
      <c r="O11" t="s">
        <v>385</v>
      </c>
      <c r="P11" s="65">
        <f>SUMIFS('Stato patrimoniale'!V:V,'Stato patrimoniale'!$AF:$AF,"&gt;0",'Stato patrimoniale'!$G:$G,$O11,'Stato patrimoniale'!$B:$B,1,'Stato patrimoniale'!$E:$E,"Obblig")</f>
        <v>0</v>
      </c>
      <c r="Q11" s="65">
        <f>SUMIFS('Stato patrimoniale'!AN:AN,'Stato patrimoniale'!$AF:$AF,"&gt;0",'Stato patrimoniale'!$G:$G,$O11,'Stato patrimoniale'!$B:$B,1,'Stato patrimoniale'!$E:$E,"Obblig")</f>
        <v>0</v>
      </c>
      <c r="R11" s="65">
        <f t="shared" si="2"/>
        <v>0</v>
      </c>
      <c r="S11" s="66" t="str">
        <f t="shared" si="3"/>
        <v/>
      </c>
    </row>
    <row r="12" spans="1:19" x14ac:dyDescent="0.25">
      <c r="A12" t="s">
        <v>411</v>
      </c>
      <c r="B12" s="65">
        <f>SUMIFS('Stato patrimoniale'!V:V,'Stato patrimoniale'!$AF:$AF,"",'Stato patrimoniale'!$G:$G,$A12,'Stato patrimoniale'!$B:$B,1,'Stato patrimoniale'!$E:$E,"Obblig")</f>
        <v>0</v>
      </c>
      <c r="C12" s="65">
        <f>SUMIFS('Stato patrimoniale'!AC:AC,'Stato patrimoniale'!$AF:$AF,"",'Stato patrimoniale'!$G:$G,$A12,'Stato patrimoniale'!$B:$B,1,'Stato patrimoniale'!$E:$E,"Obblig")</f>
        <v>0</v>
      </c>
      <c r="D12" s="65">
        <f t="shared" si="0"/>
        <v>0</v>
      </c>
      <c r="E12" s="66" t="str">
        <f t="shared" si="1"/>
        <v/>
      </c>
      <c r="O12" t="s">
        <v>411</v>
      </c>
      <c r="P12" s="65">
        <f>SUMIFS('Stato patrimoniale'!V:V,'Stato patrimoniale'!$AF:$AF,"&gt;0",'Stato patrimoniale'!$G:$G,$O12,'Stato patrimoniale'!$B:$B,1,'Stato patrimoniale'!$E:$E,"Obblig")</f>
        <v>0</v>
      </c>
      <c r="Q12" s="65">
        <f>SUMIFS('Stato patrimoniale'!AN:AN,'Stato patrimoniale'!$AF:$AF,"&gt;0",'Stato patrimoniale'!$G:$G,$O12,'Stato patrimoniale'!$B:$B,1,'Stato patrimoniale'!$E:$E,"Obblig")</f>
        <v>0</v>
      </c>
      <c r="R12" s="65">
        <f t="shared" si="2"/>
        <v>0</v>
      </c>
      <c r="S12" s="66" t="str">
        <f t="shared" si="3"/>
        <v/>
      </c>
    </row>
    <row r="13" spans="1:19" x14ac:dyDescent="0.25">
      <c r="A13" t="s">
        <v>382</v>
      </c>
      <c r="B13" s="65">
        <f>SUMIFS('Stato patrimoniale'!V:V,'Stato patrimoniale'!$AF:$AF,"",'Stato patrimoniale'!$G:$G,$A13,'Stato patrimoniale'!$B:$B,1,'Stato patrimoniale'!$E:$E,"Obblig")</f>
        <v>0</v>
      </c>
      <c r="C13" s="65">
        <f>SUMIFS('Stato patrimoniale'!AC:AC,'Stato patrimoniale'!$AF:$AF,"",'Stato patrimoniale'!$G:$G,$A13,'Stato patrimoniale'!$B:$B,1,'Stato patrimoniale'!$E:$E,"Obblig")</f>
        <v>0</v>
      </c>
      <c r="D13" s="65">
        <f t="shared" si="0"/>
        <v>0</v>
      </c>
      <c r="E13" s="66" t="str">
        <f t="shared" si="1"/>
        <v/>
      </c>
      <c r="O13" t="s">
        <v>382</v>
      </c>
      <c r="P13" s="65">
        <f>SUMIFS('Stato patrimoniale'!V:V,'Stato patrimoniale'!$AF:$AF,"&gt;0",'Stato patrimoniale'!$G:$G,$O13,'Stato patrimoniale'!$B:$B,1,'Stato patrimoniale'!$E:$E,"Obblig")</f>
        <v>0</v>
      </c>
      <c r="Q13" s="65">
        <f>SUMIFS('Stato patrimoniale'!AN:AN,'Stato patrimoniale'!$AF:$AF,"&gt;0",'Stato patrimoniale'!$G:$G,$O13,'Stato patrimoniale'!$B:$B,1,'Stato patrimoniale'!$E:$E,"Obblig")</f>
        <v>0</v>
      </c>
      <c r="R13" s="65">
        <f t="shared" si="2"/>
        <v>0</v>
      </c>
      <c r="S13" s="66" t="str">
        <f t="shared" si="3"/>
        <v/>
      </c>
    </row>
    <row r="14" spans="1:19" x14ac:dyDescent="0.25">
      <c r="A14" t="s">
        <v>413</v>
      </c>
      <c r="B14" s="65">
        <f>SUMIFS('Stato patrimoniale'!V:V,'Stato patrimoniale'!$AF:$AF,"",'Stato patrimoniale'!$G:$G,$A14,'Stato patrimoniale'!$B:$B,1,'Stato patrimoniale'!$E:$E,"Obblig")</f>
        <v>0</v>
      </c>
      <c r="C14" s="65">
        <f>SUMIFS('Stato patrimoniale'!AC:AC,'Stato patrimoniale'!$AF:$AF,"",'Stato patrimoniale'!$G:$G,$A14,'Stato patrimoniale'!$B:$B,1,'Stato patrimoniale'!$E:$E,"Obblig")</f>
        <v>0</v>
      </c>
      <c r="D14" s="65">
        <f t="shared" si="0"/>
        <v>0</v>
      </c>
      <c r="E14" s="66" t="str">
        <f t="shared" si="1"/>
        <v/>
      </c>
      <c r="O14" t="s">
        <v>413</v>
      </c>
      <c r="P14" s="65">
        <f>SUMIFS('Stato patrimoniale'!V:V,'Stato patrimoniale'!$AF:$AF,"&gt;0",'Stato patrimoniale'!$G:$G,$O14,'Stato patrimoniale'!$B:$B,1,'Stato patrimoniale'!$E:$E,"Obblig")</f>
        <v>0</v>
      </c>
      <c r="Q14" s="65">
        <f>SUMIFS('Stato patrimoniale'!AN:AN,'Stato patrimoniale'!$AF:$AF,"&gt;0",'Stato patrimoniale'!$G:$G,$O14,'Stato patrimoniale'!$B:$B,1,'Stato patrimoniale'!$E:$E,"Obblig")</f>
        <v>0</v>
      </c>
      <c r="R14" s="65">
        <f t="shared" si="2"/>
        <v>0</v>
      </c>
      <c r="S14" s="66" t="str">
        <f t="shared" si="3"/>
        <v/>
      </c>
    </row>
  </sheetData>
  <sortState xmlns:xlrd2="http://schemas.microsoft.com/office/spreadsheetml/2017/richdata2" ref="A3:E14">
    <sortCondition descending="1" ref="C3:C14"/>
  </sortState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DDFFE-2FE6-451A-A365-7FCC303936B8}">
  <dimension ref="A1:S12"/>
  <sheetViews>
    <sheetView workbookViewId="0">
      <selection activeCell="P18" sqref="P18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7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386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386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389</v>
      </c>
      <c r="B3" s="65">
        <f>SUMIFS('Stato patrimoniale'!V:V,'Stato patrimoniale'!$AF:$AF,"",'Stato patrimoniale'!$H:$H,$A3,'Stato patrimoniale'!$B:$B,1)</f>
        <v>0</v>
      </c>
      <c r="C3" s="65">
        <f>SUMIFS('Stato patrimoniale'!AC:AC,'Stato patrimoniale'!$AF:$AF,"",'Stato patrimoniale'!$H:$H,$A3,'Stato patrimoniale'!$B:$B,1)</f>
        <v>0</v>
      </c>
      <c r="D3" s="65">
        <f t="shared" ref="D3:D12" si="0">C3-B3</f>
        <v>0</v>
      </c>
      <c r="E3" s="66" t="str">
        <f t="shared" ref="E3:E12" si="1">IF(B3=0,"",D3/B3)</f>
        <v/>
      </c>
      <c r="O3" t="s">
        <v>389</v>
      </c>
      <c r="P3" s="65">
        <f>SUMIFS('Stato patrimoniale'!V:V,'Stato patrimoniale'!$AF:$AF,"&gt;0",'Stato patrimoniale'!$H:$H,$O3,'Stato patrimoniale'!$B:$B,1)</f>
        <v>0</v>
      </c>
      <c r="Q3" s="65">
        <f>SUMIFS('Stato patrimoniale'!AN:AN,'Stato patrimoniale'!$AF:$AF,"&gt;0",'Stato patrimoniale'!$H:$H,$O3,'Stato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387</v>
      </c>
      <c r="B4" s="65">
        <f>SUMIFS('Stato patrimoniale'!V:V,'Stato patrimoniale'!$AF:$AF,"",'Stato patrimoniale'!$H:$H,$A4,'Stato patrimoniale'!$B:$B,1)</f>
        <v>0</v>
      </c>
      <c r="C4" s="65">
        <f>SUMIFS('Stato patrimoniale'!AC:AC,'Stato patrimoniale'!$AF:$AF,"",'Stato patrimoniale'!$H:$H,$A4,'Stato patrimoniale'!$B:$B,1)</f>
        <v>0</v>
      </c>
      <c r="D4" s="65">
        <f t="shared" si="0"/>
        <v>0</v>
      </c>
      <c r="E4" s="66" t="str">
        <f t="shared" si="1"/>
        <v/>
      </c>
      <c r="O4" t="s">
        <v>387</v>
      </c>
      <c r="P4" s="65">
        <f>SUMIFS('Stato patrimoniale'!V:V,'Stato patrimoniale'!$AF:$AF,"&gt;0",'Stato patrimoniale'!$H:$H,$O4,'Stato patrimoniale'!$B:$B,1)</f>
        <v>0</v>
      </c>
      <c r="Q4" s="65">
        <f>SUMIFS('Stato patrimoniale'!AN:AN,'Stato patrimoniale'!$AF:$AF,"&gt;0",'Stato patrimoniale'!$H:$H,$O4,'Stato patrimoniale'!$B:$B,1)</f>
        <v>0</v>
      </c>
      <c r="R4" s="65">
        <f t="shared" ref="R4:R9" si="2">Q4-P4</f>
        <v>0</v>
      </c>
      <c r="S4" s="66" t="str">
        <f t="shared" ref="S4:S9" si="3">IF(P4=0,"",R4/P4)</f>
        <v/>
      </c>
    </row>
    <row r="5" spans="1:19" x14ac:dyDescent="0.25">
      <c r="A5" t="s">
        <v>390</v>
      </c>
      <c r="B5" s="65">
        <f>SUMIFS('Stato patrimoniale'!V:V,'Stato patrimoniale'!$AF:$AF,"",'Stato patrimoniale'!$H:$H,$A5,'Stato patrimoniale'!$B:$B,1)</f>
        <v>0</v>
      </c>
      <c r="C5" s="65">
        <f>SUMIFS('Stato patrimoniale'!AC:AC,'Stato patrimoniale'!$AF:$AF,"",'Stato patrimoniale'!$H:$H,$A5,'Stato patrimoniale'!$B:$B,1)</f>
        <v>0</v>
      </c>
      <c r="D5" s="65">
        <f t="shared" si="0"/>
        <v>0</v>
      </c>
      <c r="E5" s="66" t="str">
        <f t="shared" si="1"/>
        <v/>
      </c>
      <c r="O5" t="s">
        <v>390</v>
      </c>
      <c r="P5" s="65">
        <f>SUMIFS('Stato patrimoniale'!V:V,'Stato patrimoniale'!$AF:$AF,"&gt;0",'Stato patrimoniale'!$H:$H,$O5,'Stato patrimoniale'!$B:$B,1)</f>
        <v>0</v>
      </c>
      <c r="Q5" s="65">
        <f>SUMIFS('Stato patrimoniale'!AN:AN,'Stato patrimoniale'!$AF:$AF,"&gt;0",'Stato patrimoniale'!$H:$H,$O5,'Stato patrimoniale'!$B:$B,1)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392</v>
      </c>
      <c r="B6" s="65">
        <f>SUMIFS('Stato patrimoniale'!V:V,'Stato patrimoniale'!$AF:$AF,"",'Stato patrimoniale'!$H:$H,$A6,'Stato patrimoniale'!$B:$B,1)</f>
        <v>0</v>
      </c>
      <c r="C6" s="65">
        <f>SUMIFS('Stato patrimoniale'!AC:AC,'Stato patrimoniale'!$AF:$AF,"",'Stato patrimoniale'!$H:$H,$A6,'Stato patrimoniale'!$B:$B,1)</f>
        <v>0</v>
      </c>
      <c r="D6" s="65">
        <f t="shared" si="0"/>
        <v>0</v>
      </c>
      <c r="E6" s="66" t="str">
        <f t="shared" si="1"/>
        <v/>
      </c>
      <c r="O6" t="s">
        <v>392</v>
      </c>
      <c r="P6" s="65">
        <f>SUMIFS('Stato patrimoniale'!V:V,'Stato patrimoniale'!$AF:$AF,"&gt;0",'Stato patrimoniale'!$H:$H,$O6,'Stato patrimoniale'!$B:$B,1)</f>
        <v>0</v>
      </c>
      <c r="Q6" s="65">
        <f>SUMIFS('Stato patrimoniale'!AN:AN,'Stato patrimoniale'!$AF:$AF,"&gt;0",'Stato patrimoniale'!$H:$H,$O6,'Stato patrimoniale'!$B:$B,1)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388</v>
      </c>
      <c r="B7" s="65">
        <f>SUMIFS('Stato patrimoniale'!V:V,'Stato patrimoniale'!$AF:$AF,"",'Stato patrimoniale'!$H:$H,$A7,'Stato patrimoniale'!$B:$B,1)</f>
        <v>0</v>
      </c>
      <c r="C7" s="65">
        <f>SUMIFS('Stato patrimoniale'!AC:AC,'Stato patrimoniale'!$AF:$AF,"",'Stato patrimoniale'!$H:$H,$A7,'Stato patrimoniale'!$B:$B,1)</f>
        <v>0</v>
      </c>
      <c r="D7" s="65">
        <f t="shared" si="0"/>
        <v>0</v>
      </c>
      <c r="E7" s="66" t="str">
        <f t="shared" si="1"/>
        <v/>
      </c>
      <c r="O7" t="s">
        <v>388</v>
      </c>
      <c r="P7" s="65">
        <f>SUMIFS('Stato patrimoniale'!V:V,'Stato patrimoniale'!$AF:$AF,"&gt;0",'Stato patrimoniale'!$H:$H,$O7,'Stato patrimoniale'!$B:$B,1)</f>
        <v>0</v>
      </c>
      <c r="Q7" s="65">
        <f>SUMIFS('Stato patrimoniale'!AN:AN,'Stato patrimoniale'!$AF:$AF,"&gt;0",'Stato patrimoniale'!$H:$H,$O7,'Stato patrimoniale'!$B:$B,1)</f>
        <v>0</v>
      </c>
      <c r="R7" s="65">
        <f t="shared" si="2"/>
        <v>0</v>
      </c>
      <c r="S7" s="66" t="str">
        <f t="shared" si="3"/>
        <v/>
      </c>
    </row>
    <row r="8" spans="1:19" x14ac:dyDescent="0.25">
      <c r="A8" t="s">
        <v>393</v>
      </c>
      <c r="B8" s="65">
        <f>SUMIFS('Stato patrimoniale'!V:V,'Stato patrimoniale'!$AF:$AF,"",'Stato patrimoniale'!$H:$H,$A8,'Stato patrimoniale'!$B:$B,1)</f>
        <v>0</v>
      </c>
      <c r="C8" s="65">
        <f>SUMIFS('Stato patrimoniale'!AC:AC,'Stato patrimoniale'!$AF:$AF,"",'Stato patrimoniale'!$H:$H,$A8,'Stato patrimoniale'!$B:$B,1)</f>
        <v>0</v>
      </c>
      <c r="D8" s="65">
        <f t="shared" si="0"/>
        <v>0</v>
      </c>
      <c r="E8" s="66" t="str">
        <f t="shared" si="1"/>
        <v/>
      </c>
      <c r="O8" t="s">
        <v>393</v>
      </c>
      <c r="P8" s="65">
        <f>SUMIFS('Stato patrimoniale'!V:V,'Stato patrimoniale'!$AF:$AF,"&gt;0",'Stato patrimoniale'!$H:$H,$O8,'Stato patrimoniale'!$B:$B,1)</f>
        <v>0</v>
      </c>
      <c r="Q8" s="65">
        <f>SUMIFS('Stato patrimoniale'!AN:AN,'Stato patrimoniale'!$AF:$AF,"&gt;0",'Stato patrimoniale'!$H:$H,$O8,'Stato patrimoniale'!$B:$B,1)</f>
        <v>0</v>
      </c>
      <c r="R8" s="65">
        <f t="shared" si="2"/>
        <v>0</v>
      </c>
      <c r="S8" s="66" t="str">
        <f t="shared" si="3"/>
        <v/>
      </c>
    </row>
    <row r="9" spans="1:19" x14ac:dyDescent="0.25">
      <c r="A9" t="s">
        <v>394</v>
      </c>
      <c r="B9" s="65">
        <f>SUMIFS('Stato patrimoniale'!V:V,'Stato patrimoniale'!$AF:$AF,"",'Stato patrimoniale'!$H:$H,$A9,'Stato patrimoniale'!$B:$B,1)</f>
        <v>0</v>
      </c>
      <c r="C9" s="65">
        <f>SUMIFS('Stato patrimoniale'!AC:AC,'Stato patrimoniale'!$AF:$AF,"",'Stato patrimoniale'!$H:$H,$A9,'Stato patrimoniale'!$B:$B,1)</f>
        <v>0</v>
      </c>
      <c r="D9" s="65">
        <f t="shared" si="0"/>
        <v>0</v>
      </c>
      <c r="E9" s="66" t="str">
        <f t="shared" si="1"/>
        <v/>
      </c>
      <c r="O9" t="s">
        <v>394</v>
      </c>
      <c r="P9" s="65">
        <f>SUMIFS('Stato patrimoniale'!V:V,'Stato patrimoniale'!$AF:$AF,"&gt;0",'Stato patrimoniale'!$H:$H,$O9,'Stato patrimoniale'!$B:$B,1)</f>
        <v>0</v>
      </c>
      <c r="Q9" s="65">
        <f>SUMIFS('Stato patrimoniale'!AN:AN,'Stato patrimoniale'!$AF:$AF,"&gt;0",'Stato patrimoniale'!$H:$H,$O9,'Stato patrimoniale'!$B:$B,1)</f>
        <v>0</v>
      </c>
      <c r="R9" s="65">
        <f t="shared" si="2"/>
        <v>0</v>
      </c>
      <c r="S9" s="66" t="str">
        <f t="shared" si="3"/>
        <v/>
      </c>
    </row>
    <row r="10" spans="1:19" x14ac:dyDescent="0.25">
      <c r="A10" t="s">
        <v>395</v>
      </c>
      <c r="B10" s="65">
        <f>SUMIFS('Stato patrimoniale'!V:V,'Stato patrimoniale'!$AF:$AF,"",'Stato patrimoniale'!$H:$H,$A10,'Stato patrimoniale'!$B:$B,1)</f>
        <v>0</v>
      </c>
      <c r="C10" s="65">
        <f>SUMIFS('Stato patrimoniale'!AC:AC,'Stato patrimoniale'!$AF:$AF,"",'Stato patrimoniale'!$H:$H,$A10,'Stato patrimoniale'!$B:$B,1)</f>
        <v>0</v>
      </c>
      <c r="D10" s="65">
        <f t="shared" si="0"/>
        <v>0</v>
      </c>
      <c r="E10" s="66" t="str">
        <f t="shared" si="1"/>
        <v/>
      </c>
      <c r="O10" t="s">
        <v>395</v>
      </c>
      <c r="P10" s="65">
        <f>SUMIFS('Stato patrimoniale'!V:V,'Stato patrimoniale'!$AF:$AF,"&gt;0",'Stato patrimoniale'!$H:$H,$O10,'Stato patrimoniale'!$B:$B,1)</f>
        <v>0</v>
      </c>
      <c r="Q10" s="65">
        <f>SUMIFS('Stato patrimoniale'!AN:AN,'Stato patrimoniale'!$AF:$AF,"&gt;0",'Stato patrimoniale'!$H:$H,$O10,'Stato patrimoniale'!$B:$B,1)</f>
        <v>0</v>
      </c>
      <c r="R10" s="65">
        <f t="shared" ref="R10:R12" si="4">Q10-P10</f>
        <v>0</v>
      </c>
      <c r="S10" s="66" t="str">
        <f t="shared" ref="S10:S12" si="5">IF(P10=0,"",R10/P10)</f>
        <v/>
      </c>
    </row>
    <row r="11" spans="1:19" x14ac:dyDescent="0.25">
      <c r="A11" t="s">
        <v>366</v>
      </c>
      <c r="B11" s="65">
        <f>SUMIFS('Stato patrimoniale'!V:V,'Stato patrimoniale'!$AF:$AF,"",'Stato patrimoniale'!$H:$H,$A11,'Stato patrimoniale'!$B:$B,1)</f>
        <v>0</v>
      </c>
      <c r="C11" s="65">
        <f>SUMIFS('Stato patrimoniale'!AC:AC,'Stato patrimoniale'!$AF:$AF,"",'Stato patrimoniale'!$H:$H,$A11,'Stato patrimoniale'!$B:$B,1)</f>
        <v>0</v>
      </c>
      <c r="D11" s="65">
        <f t="shared" si="0"/>
        <v>0</v>
      </c>
      <c r="E11" s="66" t="str">
        <f t="shared" si="1"/>
        <v/>
      </c>
      <c r="O11" t="s">
        <v>366</v>
      </c>
      <c r="P11" s="65">
        <f>SUMIFS('Stato patrimoniale'!V:V,'Stato patrimoniale'!$AF:$AF,"&gt;0",'Stato patrimoniale'!$H:$H,$O11,'Stato patrimoniale'!$B:$B,1)</f>
        <v>0</v>
      </c>
      <c r="Q11" s="65">
        <f>SUMIFS('Stato patrimoniale'!AN:AN,'Stato patrimoniale'!$AF:$AF,"&gt;0",'Stato patrimoniale'!$H:$H,$O11,'Stato patrimoniale'!$B:$B,1)</f>
        <v>0</v>
      </c>
      <c r="R11" s="65">
        <f t="shared" si="4"/>
        <v>0</v>
      </c>
      <c r="S11" s="66" t="str">
        <f t="shared" si="5"/>
        <v/>
      </c>
    </row>
    <row r="12" spans="1:19" x14ac:dyDescent="0.25">
      <c r="A12" t="s">
        <v>391</v>
      </c>
      <c r="B12" s="65">
        <f>SUMIFS('Stato patrimoniale'!V:V,'Stato patrimoniale'!$AF:$AF,"",'Stato patrimoniale'!$H:$H,$A12,'Stato patrimoniale'!$B:$B,1)</f>
        <v>0</v>
      </c>
      <c r="C12" s="65">
        <f>SUMIFS('Stato patrimoniale'!AC:AC,'Stato patrimoniale'!$AF:$AF,"",'Stato patrimoniale'!$H:$H,$A12,'Stato patrimoniale'!$B:$B,1)</f>
        <v>0</v>
      </c>
      <c r="D12" s="65">
        <f t="shared" si="0"/>
        <v>0</v>
      </c>
      <c r="E12" s="66" t="str">
        <f t="shared" si="1"/>
        <v/>
      </c>
      <c r="O12" t="s">
        <v>391</v>
      </c>
      <c r="P12" s="65">
        <f>SUMIFS('Stato patrimoniale'!V:V,'Stato patrimoniale'!$AF:$AF,"&gt;0",'Stato patrimoniale'!$H:$H,$O12,'Stato patrimoniale'!$B:$B,1)</f>
        <v>0</v>
      </c>
      <c r="Q12" s="65">
        <f>SUMIFS('Stato patrimoniale'!AN:AN,'Stato patrimoniale'!$AF:$AF,"&gt;0",'Stato patrimoniale'!$H:$H,$O12,'Stato patrimoniale'!$B:$B,1)</f>
        <v>0</v>
      </c>
      <c r="R12" s="65">
        <f t="shared" si="4"/>
        <v>0</v>
      </c>
      <c r="S12" s="66" t="str">
        <f t="shared" si="5"/>
        <v/>
      </c>
    </row>
  </sheetData>
  <sortState xmlns:xlrd2="http://schemas.microsoft.com/office/spreadsheetml/2017/richdata2" ref="A3:E12">
    <sortCondition descending="1" ref="C3:C12"/>
  </sortState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C096-D302-4070-B08D-61606848617E}">
  <dimension ref="A1:S15"/>
  <sheetViews>
    <sheetView workbookViewId="0">
      <selection activeCell="A5" sqref="A5:D5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9.7109375" bestFit="1" customWidth="1"/>
    <col min="5" max="5" width="11.7109375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9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9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51</v>
      </c>
      <c r="B3" s="65">
        <f>SUMIFS('Stato patrimoniale'!V:V,'Stato patrimoniale'!$AF:$AF,"",'Stato patrimoniale'!$J:$J,$A3,'Stato patrimoniale'!$B:$B,2)</f>
        <v>0</v>
      </c>
      <c r="C3" s="65">
        <f>SUMIFS('Stato patrimoniale'!AC:AC,'Stato patrimoniale'!$AF:$AF,"",'Stato patrimoniale'!$J:$J,$A3,'Stato patrimoniale'!$B:$B,2)</f>
        <v>0</v>
      </c>
      <c r="D3" s="65">
        <f t="shared" ref="D3" si="0">C3-B3</f>
        <v>0</v>
      </c>
      <c r="E3" s="66" t="str">
        <f t="shared" ref="E3" si="1">IF(B3=0,"",D3/B3)</f>
        <v/>
      </c>
      <c r="O3" t="s">
        <v>51</v>
      </c>
      <c r="P3" s="65">
        <f>SUMIFS('Stato patrimoniale'!V:V,'Stato patrimoniale'!$AF:$AF,"&gt;0",'Stato patrimoniale'!$J:$J,$O3,'Stato patrimoniale'!$B:$B,2)</f>
        <v>0</v>
      </c>
      <c r="Q3" s="65">
        <f>SUMIFS('Stato patrimoniale'!AN:AN,'Stato patrimoniale'!$AF:$AF,"&gt;0",'Stato patrimoniale'!$J:$J,$O3,'Stato patrimoniale'!$B:$B,2)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69</v>
      </c>
      <c r="B4" s="65">
        <f>SUMIFS('Stato patrimoniale'!V:V,'Stato patrimoniale'!$AF:$AF,"",'Stato patrimoniale'!$J:$J,$A4,'Stato patrimoniale'!$B:$B,2)</f>
        <v>0</v>
      </c>
      <c r="C4" s="65">
        <f>SUMIFS('Stato patrimoniale'!AC:AC,'Stato patrimoniale'!$AF:$AF,"",'Stato patrimoniale'!$J:$J,$A4,'Stato patrimoniale'!$B:$B,2)</f>
        <v>0</v>
      </c>
      <c r="D4" s="65">
        <f t="shared" ref="D4:D5" si="2">C4-B4</f>
        <v>0</v>
      </c>
      <c r="E4" s="66" t="str">
        <f t="shared" ref="E4:E5" si="3">IF(B4=0,"",D4/B4)</f>
        <v/>
      </c>
      <c r="O4" t="s">
        <v>69</v>
      </c>
      <c r="P4" s="65">
        <f>SUMIFS('Stato patrimoniale'!V:V,'Stato patrimoniale'!$AF:$AF,"&gt;0",'Stato patrimoniale'!$J:$J,$O4,'Stato patrimoniale'!$B:$B,2)</f>
        <v>0</v>
      </c>
      <c r="Q4" s="65">
        <f>SUMIFS('Stato patrimoniale'!AN:AN,'Stato patrimoniale'!$AF:$AF,"&gt;0",'Stato patrimoniale'!$J:$J,$O4,'Stato patrimoniale'!$B:$B,2)</f>
        <v>0</v>
      </c>
      <c r="R4" s="65">
        <f t="shared" ref="R4:R5" si="4">Q4-P4</f>
        <v>0</v>
      </c>
      <c r="S4" s="66" t="str">
        <f t="shared" ref="S4:S5" si="5">IF(P4=0,"",R4/P4)</f>
        <v/>
      </c>
    </row>
    <row r="5" spans="1:19" x14ac:dyDescent="0.25">
      <c r="A5" t="s">
        <v>78</v>
      </c>
      <c r="B5" s="65">
        <f>SUMIFS('Stato patrimoniale'!V:V,'Stato patrimoniale'!$AF:$AF,"",'Stato patrimoniale'!$J:$J,$A5,'Stato patrimoniale'!$B:$B,2)</f>
        <v>0</v>
      </c>
      <c r="C5" s="65">
        <f>SUMIFS('Stato patrimoniale'!AC:AC,'Stato patrimoniale'!$AF:$AF,"",'Stato patrimoniale'!$J:$J,$A5,'Stato patrimoniale'!$B:$B,2)</f>
        <v>0</v>
      </c>
      <c r="D5" s="65">
        <f t="shared" si="2"/>
        <v>0</v>
      </c>
      <c r="E5" s="66" t="str">
        <f t="shared" si="3"/>
        <v/>
      </c>
      <c r="O5" t="s">
        <v>78</v>
      </c>
      <c r="P5" s="65">
        <f>SUMIFS('Stato patrimoniale'!V:V,'Stato patrimoniale'!$AF:$AF,"&gt;0",'Stato patrimoniale'!$J:$J,$O5,'Stato patrimoniale'!$B:$B,2)</f>
        <v>0</v>
      </c>
      <c r="Q5" s="65">
        <f>SUMIFS('Stato patrimoniale'!AN:AN,'Stato patrimoniale'!$AF:$AF,"&gt;0",'Stato patrimoniale'!$J:$J,$O5,'Stato patrimoniale'!$B:$B,2)</f>
        <v>0</v>
      </c>
      <c r="R5" s="65">
        <f t="shared" si="4"/>
        <v>0</v>
      </c>
      <c r="S5" s="66" t="str">
        <f t="shared" si="5"/>
        <v/>
      </c>
    </row>
    <row r="6" spans="1:19" x14ac:dyDescent="0.25">
      <c r="A6" t="s">
        <v>87</v>
      </c>
      <c r="B6" s="65">
        <f>SUMIFS('Stato patrimoniale'!V:V,'Stato patrimoniale'!$AF:$AF,"",'Stato patrimoniale'!$J:$J,$A6,'Stato patrimoniale'!$B:$B,2)</f>
        <v>0</v>
      </c>
      <c r="C6" s="65">
        <f>SUMIFS('Stato patrimoniale'!AC:AC,'Stato patrimoniale'!$AF:$AF,"",'Stato patrimoniale'!$J:$J,$A6,'Stato patrimoniale'!$B:$B,2)</f>
        <v>0</v>
      </c>
      <c r="D6" s="65">
        <f t="shared" ref="D6:D7" si="6">C6-B6</f>
        <v>0</v>
      </c>
      <c r="E6" s="66" t="str">
        <f t="shared" ref="E6:E7" si="7">IF(B6=0,"",D6/B6)</f>
        <v/>
      </c>
      <c r="O6" t="s">
        <v>87</v>
      </c>
      <c r="P6" s="65">
        <f>SUMIFS('Stato patrimoniale'!V:V,'Stato patrimoniale'!$AF:$AF,"&gt;0",'Stato patrimoniale'!$J:$J,$O6,'Stato patrimoniale'!$B:$B,2)</f>
        <v>0</v>
      </c>
      <c r="Q6" s="65">
        <f>SUMIFS('Stato patrimoniale'!AN:AN,'Stato patrimoniale'!$AF:$AF,"&gt;0",'Stato patrimoniale'!$J:$J,$O6,'Stato patrimoniale'!$B:$B,2)</f>
        <v>0</v>
      </c>
      <c r="R6" s="65">
        <f t="shared" ref="R6:R11" si="8">Q6-P6</f>
        <v>0</v>
      </c>
      <c r="S6" s="66" t="str">
        <f t="shared" ref="S6:S11" si="9">IF(P6=0,"",R6/P6)</f>
        <v/>
      </c>
    </row>
    <row r="7" spans="1:19" x14ac:dyDescent="0.25">
      <c r="A7" t="s">
        <v>66</v>
      </c>
      <c r="B7" s="65">
        <f>SUMIFS('Stato patrimoniale'!V:V,'Stato patrimoniale'!$AF:$AF,"",'Stato patrimoniale'!$J:$J,$A7,'Stato patrimoniale'!$B:$B,2)</f>
        <v>0</v>
      </c>
      <c r="C7" s="65">
        <f>SUMIFS('Stato patrimoniale'!AC:AC,'Stato patrimoniale'!$AF:$AF,"",'Stato patrimoniale'!$J:$J,$A7,'Stato patrimoniale'!$B:$B,2)</f>
        <v>0</v>
      </c>
      <c r="D7" s="65">
        <f t="shared" si="6"/>
        <v>0</v>
      </c>
      <c r="E7" s="66" t="str">
        <f t="shared" si="7"/>
        <v/>
      </c>
      <c r="O7" t="s">
        <v>66</v>
      </c>
      <c r="P7" s="65">
        <f>SUMIFS('Stato patrimoniale'!V:V,'Stato patrimoniale'!$AF:$AF,"&gt;0",'Stato patrimoniale'!$J:$J,$O7,'Stato patrimoniale'!$B:$B,2)</f>
        <v>0</v>
      </c>
      <c r="Q7" s="65">
        <f>SUMIFS('Stato patrimoniale'!AN:AN,'Stato patrimoniale'!$AF:$AF,"&gt;0",'Stato patrimoniale'!$J:$J,$O7,'Stato patrimoniale'!$B:$B,2)</f>
        <v>0</v>
      </c>
      <c r="R7" s="65">
        <f t="shared" si="8"/>
        <v>0</v>
      </c>
      <c r="S7" s="66" t="str">
        <f t="shared" si="9"/>
        <v/>
      </c>
    </row>
    <row r="8" spans="1:19" x14ac:dyDescent="0.25">
      <c r="A8" t="s">
        <v>126</v>
      </c>
      <c r="B8" s="65">
        <f>SUMIFS('Stato patrimoniale'!V:V,'Stato patrimoniale'!$AF:$AF,"",'Stato patrimoniale'!$J:$J,$A8,'Stato patrimoniale'!$B:$B,2)</f>
        <v>0</v>
      </c>
      <c r="C8" s="65">
        <f>SUMIFS('Stato patrimoniale'!AC:AC,'Stato patrimoniale'!$AF:$AF,"",'Stato patrimoniale'!$J:$J,$A8,'Stato patrimoniale'!$B:$B,2)</f>
        <v>0</v>
      </c>
      <c r="D8" s="65">
        <f t="shared" ref="D8:D11" si="10">C8-B8</f>
        <v>0</v>
      </c>
      <c r="E8" s="66" t="str">
        <f t="shared" ref="E8:E11" si="11">IF(B8=0,"",D8/B8)</f>
        <v/>
      </c>
      <c r="O8" t="s">
        <v>126</v>
      </c>
      <c r="P8" s="65">
        <f>SUMIFS('Stato patrimoniale'!V:V,'Stato patrimoniale'!$AF:$AF,"&gt;0",'Stato patrimoniale'!$J:$J,$O8,'Stato patrimoniale'!$B:$B,2)</f>
        <v>0</v>
      </c>
      <c r="Q8" s="65">
        <f>SUMIFS('Stato patrimoniale'!AN:AN,'Stato patrimoniale'!$AF:$AF,"&gt;0",'Stato patrimoniale'!$J:$J,$O8,'Stato patrimoniale'!$B:$B,2)</f>
        <v>0</v>
      </c>
      <c r="R8" s="65">
        <f t="shared" si="8"/>
        <v>0</v>
      </c>
      <c r="S8" s="66" t="str">
        <f t="shared" si="9"/>
        <v/>
      </c>
    </row>
    <row r="9" spans="1:19" x14ac:dyDescent="0.25">
      <c r="A9" t="s">
        <v>114</v>
      </c>
      <c r="B9" s="65">
        <f>SUMIFS('Stato patrimoniale'!V:V,'Stato patrimoniale'!$AF:$AF,"",'Stato patrimoniale'!$J:$J,$A9,'Stato patrimoniale'!$B:$B,2)</f>
        <v>0</v>
      </c>
      <c r="C9" s="65">
        <f>SUMIFS('Stato patrimoniale'!AC:AC,'Stato patrimoniale'!$AF:$AF,"",'Stato patrimoniale'!$J:$J,$A9,'Stato patrimoniale'!$B:$B,2)</f>
        <v>0</v>
      </c>
      <c r="D9" s="65">
        <f t="shared" si="10"/>
        <v>0</v>
      </c>
      <c r="E9" s="66" t="str">
        <f t="shared" si="11"/>
        <v/>
      </c>
      <c r="O9" t="s">
        <v>114</v>
      </c>
      <c r="P9" s="65">
        <f>SUMIFS('Stato patrimoniale'!V:V,'Stato patrimoniale'!$AF:$AF,"&gt;0",'Stato patrimoniale'!$J:$J,$O9,'Stato patrimoniale'!$B:$B,2)</f>
        <v>0</v>
      </c>
      <c r="Q9" s="65">
        <f>SUMIFS('Stato patrimoniale'!AN:AN,'Stato patrimoniale'!$AF:$AF,"&gt;0",'Stato patrimoniale'!$J:$J,$O9,'Stato patrimoniale'!$B:$B,2)</f>
        <v>0</v>
      </c>
      <c r="R9" s="65">
        <f t="shared" si="8"/>
        <v>0</v>
      </c>
      <c r="S9" s="66" t="str">
        <f t="shared" si="9"/>
        <v/>
      </c>
    </row>
    <row r="10" spans="1:19" x14ac:dyDescent="0.25">
      <c r="A10" t="s">
        <v>84</v>
      </c>
      <c r="B10" s="65">
        <f>SUMIFS('Stato patrimoniale'!V:V,'Stato patrimoniale'!$AF:$AF,"",'Stato patrimoniale'!$J:$J,$A10,'Stato patrimoniale'!$B:$B,2)</f>
        <v>0</v>
      </c>
      <c r="C10" s="65">
        <f>SUMIFS('Stato patrimoniale'!AC:AC,'Stato patrimoniale'!$AF:$AF,"",'Stato patrimoniale'!$J:$J,$A10,'Stato patrimoniale'!$B:$B,2)</f>
        <v>0</v>
      </c>
      <c r="D10" s="65">
        <f t="shared" si="10"/>
        <v>0</v>
      </c>
      <c r="E10" s="66" t="str">
        <f t="shared" si="11"/>
        <v/>
      </c>
      <c r="O10" t="s">
        <v>84</v>
      </c>
      <c r="P10" s="65">
        <f>SUMIFS('Stato patrimoniale'!V:V,'Stato patrimoniale'!$AF:$AF,"&gt;0",'Stato patrimoniale'!$J:$J,$O10,'Stato patrimoniale'!$B:$B,2)</f>
        <v>0</v>
      </c>
      <c r="Q10" s="65">
        <f>SUMIFS('Stato patrimoniale'!AN:AN,'Stato patrimoniale'!$AF:$AF,"&gt;0",'Stato patrimoniale'!$J:$J,$O10,'Stato patrimoniale'!$B:$B,2)</f>
        <v>0</v>
      </c>
      <c r="R10" s="65">
        <f t="shared" si="8"/>
        <v>0</v>
      </c>
      <c r="S10" s="66" t="str">
        <f t="shared" si="9"/>
        <v/>
      </c>
    </row>
    <row r="11" spans="1:19" x14ac:dyDescent="0.25">
      <c r="A11" t="s">
        <v>108</v>
      </c>
      <c r="B11" s="65">
        <f>SUMIFS('Stato patrimoniale'!V:V,'Stato patrimoniale'!$AF:$AF,"",'Stato patrimoniale'!$J:$J,$A11,'Stato patrimoniale'!$B:$B,2)</f>
        <v>0</v>
      </c>
      <c r="C11" s="65">
        <f>SUMIFS('Stato patrimoniale'!AC:AC,'Stato patrimoniale'!$AF:$AF,"",'Stato patrimoniale'!$J:$J,$A11,'Stato patrimoniale'!$B:$B,2)</f>
        <v>0</v>
      </c>
      <c r="D11" s="65">
        <f t="shared" si="10"/>
        <v>0</v>
      </c>
      <c r="E11" s="66" t="str">
        <f t="shared" si="11"/>
        <v/>
      </c>
      <c r="O11" t="s">
        <v>108</v>
      </c>
      <c r="P11" s="65">
        <f>SUMIFS('Stato patrimoniale'!V:V,'Stato patrimoniale'!$AF:$AF,"&gt;0",'Stato patrimoniale'!$J:$J,$O11,'Stato patrimoniale'!$B:$B,2)</f>
        <v>0</v>
      </c>
      <c r="Q11" s="65">
        <f>SUMIFS('Stato patrimoniale'!AN:AN,'Stato patrimoniale'!$AF:$AF,"&gt;0",'Stato patrimoniale'!$J:$J,$O11,'Stato patrimoniale'!$B:$B,2)</f>
        <v>0</v>
      </c>
      <c r="R11" s="65">
        <f t="shared" si="8"/>
        <v>0</v>
      </c>
      <c r="S11" s="66" t="str">
        <f t="shared" si="9"/>
        <v/>
      </c>
    </row>
    <row r="12" spans="1:19" x14ac:dyDescent="0.25">
      <c r="C12" s="65"/>
      <c r="D12" s="65"/>
      <c r="E12" s="66"/>
      <c r="P12" s="65"/>
      <c r="Q12" s="65"/>
      <c r="R12" s="65"/>
      <c r="S12" s="66"/>
    </row>
    <row r="13" spans="1:19" x14ac:dyDescent="0.25">
      <c r="C13" s="65"/>
      <c r="D13" s="65"/>
      <c r="E13" s="66"/>
      <c r="P13" s="65"/>
      <c r="Q13" s="65"/>
      <c r="R13" s="65"/>
      <c r="S13" s="66"/>
    </row>
    <row r="14" spans="1:19" x14ac:dyDescent="0.25">
      <c r="C14" s="65"/>
      <c r="D14" s="65"/>
      <c r="E14" s="66"/>
      <c r="P14" s="65"/>
      <c r="Q14" s="65"/>
      <c r="R14" s="65"/>
      <c r="S14" s="66"/>
    </row>
    <row r="15" spans="1:19" x14ac:dyDescent="0.25">
      <c r="C15" s="65"/>
      <c r="D15" s="65"/>
      <c r="E15" s="66"/>
      <c r="P15" s="65"/>
      <c r="Q15" s="65"/>
      <c r="R15" s="65"/>
      <c r="S15" s="66"/>
    </row>
  </sheetData>
  <sortState xmlns:xlrd2="http://schemas.microsoft.com/office/spreadsheetml/2017/richdata2" ref="A3:E15">
    <sortCondition descending="1" ref="C3:C15"/>
  </sortState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DFDC-8733-4274-9868-108E2B46C3B3}">
  <dimension ref="A1:X138"/>
  <sheetViews>
    <sheetView workbookViewId="0">
      <selection activeCell="C7" sqref="C7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8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378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378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435</v>
      </c>
      <c r="B3" s="65">
        <f>SUMIFS('Stato patrimoniale'!V:V,'Stato patrimoniale'!$AF:$AF,"",'Stato patrimoniale'!$X:$X,$A3,'Stato patrimoniale'!$B:$B,2)</f>
        <v>0</v>
      </c>
      <c r="C3" s="65">
        <f>SUMIFS('Stato patrimoniale'!AC:AC,'Stato patrimoniale'!$AF:$AF,"",'Stato patrimoniale'!$X:$X,$A3,'Stato patrimoniale'!$B:$B,2)</f>
        <v>0</v>
      </c>
      <c r="D3" s="65">
        <f t="shared" ref="D3:D10" si="0">C3-B3</f>
        <v>0</v>
      </c>
      <c r="E3" s="66" t="str">
        <f t="shared" ref="E3:E10" si="1">IF(B3=0,"",D3/B3)</f>
        <v/>
      </c>
      <c r="O3" t="s">
        <v>435</v>
      </c>
      <c r="P3" s="65">
        <f>SUMIFS('Stato patrimoniale'!V:V,'Stato patrimoniale'!$AF:$AF,"&gt;0",'Stato patrimoniale'!$AH:$AH,$O3,'Stato patrimoniale'!$B:$B,2)</f>
        <v>0</v>
      </c>
      <c r="Q3" s="65">
        <f>SUMIFS('Stato patrimoniale'!AN:AN,'Stato patrimoniale'!$AF:$AF,"&gt;0",'Stato patrimoniale'!$AH:$AH,$O3,'Stato patrimoniale'!$B:$B,2)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418</v>
      </c>
      <c r="B4" s="65">
        <f>SUMIFS('Stato patrimoniale'!V:V,'Stato patrimoniale'!$AF:$AF,"",'Stato patrimoniale'!$X:$X,$A4,'Stato patrimoniale'!$B:$B,2)</f>
        <v>0</v>
      </c>
      <c r="C4" s="65">
        <f>SUMIFS('Stato patrimoniale'!AC:AC,'Stato patrimoniale'!$AF:$AF,"",'Stato patrimoniale'!$X:$X,$A4,'Stato patrimoniale'!$B:$B,2)</f>
        <v>0</v>
      </c>
      <c r="D4" s="65">
        <f t="shared" si="0"/>
        <v>0</v>
      </c>
      <c r="E4" s="66" t="str">
        <f t="shared" si="1"/>
        <v/>
      </c>
      <c r="O4" t="s">
        <v>418</v>
      </c>
      <c r="P4" s="65">
        <f>SUMIFS('Stato patrimoniale'!V:V,'Stato patrimoniale'!$AF:$AF,"&gt;0",'Stato patrimoniale'!$AH:$AH,$O4,'Stato patrimoniale'!$B:$B,2)</f>
        <v>0</v>
      </c>
      <c r="Q4" s="65">
        <f>SUMIFS('Stato patrimoniale'!AN:AN,'Stato patrimoniale'!$AF:$AF,"&gt;0",'Stato patrimoniale'!$AH:$AH,$O4,'Stato patrimoniale'!$B:$B,2)</f>
        <v>0</v>
      </c>
      <c r="R4" s="65">
        <f t="shared" ref="R4:R5" si="2">Q4-P4</f>
        <v>0</v>
      </c>
      <c r="S4" s="66" t="str">
        <f t="shared" ref="S4:S5" si="3">IF(P4=0,"",R4/P4)</f>
        <v/>
      </c>
    </row>
    <row r="5" spans="1:19" x14ac:dyDescent="0.25">
      <c r="A5" t="s">
        <v>433</v>
      </c>
      <c r="B5" s="65">
        <f>SUMIFS('Stato patrimoniale'!V:V,'Stato patrimoniale'!$AF:$AF,"",'Stato patrimoniale'!$X:$X,$A5,'Stato patrimoniale'!$B:$B,2)</f>
        <v>0</v>
      </c>
      <c r="C5" s="65">
        <f>SUMIFS('Stato patrimoniale'!AC:AC,'Stato patrimoniale'!$AF:$AF,"",'Stato patrimoniale'!$X:$X,$A5,'Stato patrimoniale'!$B:$B,2)</f>
        <v>0</v>
      </c>
      <c r="D5" s="65">
        <f t="shared" si="0"/>
        <v>0</v>
      </c>
      <c r="E5" s="66" t="str">
        <f t="shared" si="1"/>
        <v/>
      </c>
      <c r="O5" t="s">
        <v>433</v>
      </c>
      <c r="P5" s="65">
        <f>SUMIFS('Stato patrimoniale'!V:V,'Stato patrimoniale'!$AF:$AF,"&gt;0",'Stato patrimoniale'!$AH:$AH,$O5,'Stato patrimoniale'!$B:$B,2)</f>
        <v>0</v>
      </c>
      <c r="Q5" s="65">
        <f>SUMIFS('Stato patrimoniale'!AN:AN,'Stato patrimoniale'!$AF:$AF,"&gt;0",'Stato patrimoniale'!$AH:$AH,$O5,'Stato patrimoniale'!$B:$B,2)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434</v>
      </c>
      <c r="B6" s="65">
        <f>SUMIFS('Stato patrimoniale'!V:V,'Stato patrimoniale'!$AF:$AF,"",'Stato patrimoniale'!$X:$X,$A6,'Stato patrimoniale'!$B:$B,2)</f>
        <v>0</v>
      </c>
      <c r="C6" s="65">
        <f>SUMIFS('Stato patrimoniale'!AC:AC,'Stato patrimoniale'!$AF:$AF,"",'Stato patrimoniale'!$X:$X,$A6,'Stato patrimoniale'!$B:$B,2)</f>
        <v>0</v>
      </c>
      <c r="D6" s="65">
        <f t="shared" si="0"/>
        <v>0</v>
      </c>
      <c r="E6" s="66" t="str">
        <f t="shared" si="1"/>
        <v/>
      </c>
      <c r="O6" t="s">
        <v>434</v>
      </c>
      <c r="P6" s="65">
        <f>SUMIFS('Stato patrimoniale'!V:V,'Stato patrimoniale'!$AF:$AF,"&gt;0",'Stato patrimoniale'!$AH:$AH,$O6,'Stato patrimoniale'!$B:$B,2)</f>
        <v>0</v>
      </c>
      <c r="Q6" s="65">
        <f>SUMIFS('Stato patrimoniale'!AN:AN,'Stato patrimoniale'!$AF:$AF,"&gt;0",'Stato patrimoniale'!$AH:$AH,$O6,'Stato patrimoniale'!$B:$B,2)</f>
        <v>0</v>
      </c>
      <c r="R6" s="65">
        <f t="shared" ref="R6:R10" si="4">Q6-P6</f>
        <v>0</v>
      </c>
      <c r="S6" s="66" t="str">
        <f t="shared" ref="S6:S10" si="5">IF(P6=0,"",R6/P6)</f>
        <v/>
      </c>
    </row>
    <row r="7" spans="1:19" x14ac:dyDescent="0.25">
      <c r="A7" t="s">
        <v>420</v>
      </c>
      <c r="B7" s="65">
        <f>SUMIFS('Stato patrimoniale'!V:V,'Stato patrimoniale'!$AF:$AF,"",'Stato patrimoniale'!$X:$X,$A7,'Stato patrimoniale'!$B:$B,2)</f>
        <v>0</v>
      </c>
      <c r="C7" s="65">
        <f>SUMIFS('Stato patrimoniale'!AC:AC,'Stato patrimoniale'!$AF:$AF,"",'Stato patrimoniale'!$X:$X,$A7,'Stato patrimoniale'!$B:$B,2)</f>
        <v>0</v>
      </c>
      <c r="D7" s="65">
        <f t="shared" si="0"/>
        <v>0</v>
      </c>
      <c r="E7" s="66" t="str">
        <f t="shared" si="1"/>
        <v/>
      </c>
      <c r="O7" t="s">
        <v>420</v>
      </c>
      <c r="P7" s="65">
        <f>SUMIFS('Stato patrimoniale'!V:V,'Stato patrimoniale'!$AF:$AF,"&gt;0",'Stato patrimoniale'!$AH:$AH,$O7,'Stato patrimoniale'!$B:$B,2)</f>
        <v>0</v>
      </c>
      <c r="Q7" s="65">
        <f>SUMIFS('Stato patrimoniale'!AN:AN,'Stato patrimoniale'!$AF:$AF,"&gt;0",'Stato patrimoniale'!$AH:$AH,$O7,'Stato patrimoniale'!$B:$B,2)</f>
        <v>0</v>
      </c>
      <c r="R7" s="65">
        <f t="shared" si="4"/>
        <v>0</v>
      </c>
      <c r="S7" s="66" t="str">
        <f t="shared" si="5"/>
        <v/>
      </c>
    </row>
    <row r="8" spans="1:19" x14ac:dyDescent="0.25">
      <c r="A8" t="s">
        <v>419</v>
      </c>
      <c r="B8" s="65">
        <f>SUMIFS('Stato patrimoniale'!V:V,'Stato patrimoniale'!$AF:$AF,"",'Stato patrimoniale'!$X:$X,$A8,'Stato patrimoniale'!$B:$B,2)</f>
        <v>0</v>
      </c>
      <c r="C8" s="65">
        <f>SUMIFS('Stato patrimoniale'!AC:AC,'Stato patrimoniale'!$AF:$AF,"",'Stato patrimoniale'!$X:$X,$A8,'Stato patrimoniale'!$B:$B,2)</f>
        <v>0</v>
      </c>
      <c r="D8" s="65">
        <f t="shared" si="0"/>
        <v>0</v>
      </c>
      <c r="E8" s="66" t="str">
        <f t="shared" si="1"/>
        <v/>
      </c>
      <c r="O8" t="s">
        <v>419</v>
      </c>
      <c r="P8" s="65">
        <f>SUMIFS('Stato patrimoniale'!V:V,'Stato patrimoniale'!$AF:$AF,"&gt;0",'Stato patrimoniale'!$AH:$AH,$O8,'Stato patrimoniale'!$B:$B,2)</f>
        <v>0</v>
      </c>
      <c r="Q8" s="65">
        <f>SUMIFS('Stato patrimoniale'!AN:AN,'Stato patrimoniale'!$AF:$AF,"&gt;0",'Stato patrimoniale'!$AH:$AH,$O8,'Stato patrimoniale'!$B:$B,2)</f>
        <v>0</v>
      </c>
      <c r="R8" s="65">
        <f t="shared" si="4"/>
        <v>0</v>
      </c>
      <c r="S8" s="66" t="str">
        <f t="shared" si="5"/>
        <v/>
      </c>
    </row>
    <row r="9" spans="1:19" x14ac:dyDescent="0.25">
      <c r="A9" t="s">
        <v>421</v>
      </c>
      <c r="B9" s="65">
        <f>SUMIFS('Stato patrimoniale'!V:V,'Stato patrimoniale'!$AF:$AF,"",'Stato patrimoniale'!$X:$X,$A9,'Stato patrimoniale'!$B:$B,2)</f>
        <v>0</v>
      </c>
      <c r="C9" s="65">
        <f>SUMIFS('Stato patrimoniale'!AC:AC,'Stato patrimoniale'!$AF:$AF,"",'Stato patrimoniale'!$X:$X,$A9,'Stato patrimoniale'!$B:$B,2)</f>
        <v>0</v>
      </c>
      <c r="D9" s="65">
        <f t="shared" si="0"/>
        <v>0</v>
      </c>
      <c r="E9" s="66" t="str">
        <f t="shared" si="1"/>
        <v/>
      </c>
      <c r="O9" t="s">
        <v>421</v>
      </c>
      <c r="P9" s="65">
        <f>SUMIFS('Stato patrimoniale'!V:V,'Stato patrimoniale'!$AF:$AF,"&gt;0",'Stato patrimoniale'!$AH:$AH,$O9,'Stato patrimoniale'!$B:$B,2)</f>
        <v>0</v>
      </c>
      <c r="Q9" s="65">
        <f>SUMIFS('Stato patrimoniale'!AN:AN,'Stato patrimoniale'!$AF:$AF,"&gt;0",'Stato patrimoniale'!$AH:$AH,$O9,'Stato patrimoniale'!$B:$B,2)</f>
        <v>0</v>
      </c>
      <c r="R9" s="65">
        <f t="shared" si="4"/>
        <v>0</v>
      </c>
      <c r="S9" s="66" t="str">
        <f t="shared" si="5"/>
        <v/>
      </c>
    </row>
    <row r="10" spans="1:19" x14ac:dyDescent="0.25">
      <c r="A10" t="s">
        <v>417</v>
      </c>
      <c r="B10" s="65">
        <f>SUMIFS('Stato patrimoniale'!V:V,'Stato patrimoniale'!$AF:$AF,"",'Stato patrimoniale'!$X:$X,$A10,'Stato patrimoniale'!$B:$B,2)</f>
        <v>0</v>
      </c>
      <c r="C10" s="65">
        <f>SUMIFS('Stato patrimoniale'!AC:AC,'Stato patrimoniale'!$AF:$AF,"",'Stato patrimoniale'!$X:$X,$A10,'Stato patrimoniale'!$B:$B,2)</f>
        <v>0</v>
      </c>
      <c r="D10" s="65">
        <f t="shared" si="0"/>
        <v>0</v>
      </c>
      <c r="E10" s="66" t="str">
        <f t="shared" si="1"/>
        <v/>
      </c>
      <c r="O10" t="s">
        <v>417</v>
      </c>
      <c r="P10" s="65">
        <f>SUMIFS('Stato patrimoniale'!V:V,'Stato patrimoniale'!$AF:$AF,"&gt;0",'Stato patrimoniale'!$AH:$AH,$O10,'Stato patrimoniale'!$B:$B,2)</f>
        <v>0</v>
      </c>
      <c r="Q10" s="65">
        <f>SUMIFS('Stato patrimoniale'!AN:AN,'Stato patrimoniale'!$AF:$AF,"&gt;0",'Stato patrimoniale'!$AH:$AH,$O10,'Stato patrimoniale'!$B:$B,2)</f>
        <v>0</v>
      </c>
      <c r="R10" s="65">
        <f t="shared" si="4"/>
        <v>0</v>
      </c>
      <c r="S10" s="66" t="str">
        <f t="shared" si="5"/>
        <v/>
      </c>
    </row>
    <row r="11" spans="1:19" x14ac:dyDescent="0.25">
      <c r="C11" s="65"/>
      <c r="D11" s="65"/>
      <c r="E11" s="66"/>
      <c r="P11" s="65"/>
      <c r="Q11" s="65"/>
      <c r="R11" s="65"/>
      <c r="S11" s="66"/>
    </row>
    <row r="99" spans="24:24" x14ac:dyDescent="0.25">
      <c r="X99" t="s">
        <v>435</v>
      </c>
    </row>
    <row r="100" spans="24:24" x14ac:dyDescent="0.25">
      <c r="X100" t="s">
        <v>435</v>
      </c>
    </row>
    <row r="101" spans="24:24" x14ac:dyDescent="0.25">
      <c r="X101" t="s">
        <v>435</v>
      </c>
    </row>
    <row r="102" spans="24:24" x14ac:dyDescent="0.25">
      <c r="X102" t="s">
        <v>435</v>
      </c>
    </row>
    <row r="103" spans="24:24" x14ac:dyDescent="0.25">
      <c r="X103" t="s">
        <v>435</v>
      </c>
    </row>
    <row r="104" spans="24:24" x14ac:dyDescent="0.25">
      <c r="X104" t="s">
        <v>435</v>
      </c>
    </row>
    <row r="105" spans="24:24" x14ac:dyDescent="0.25">
      <c r="X105" t="s">
        <v>435</v>
      </c>
    </row>
    <row r="106" spans="24:24" x14ac:dyDescent="0.25">
      <c r="X106" t="s">
        <v>435</v>
      </c>
    </row>
    <row r="107" spans="24:24" x14ac:dyDescent="0.25">
      <c r="X107" t="s">
        <v>435</v>
      </c>
    </row>
    <row r="109" spans="24:24" x14ac:dyDescent="0.25">
      <c r="X109" t="s">
        <v>435</v>
      </c>
    </row>
    <row r="110" spans="24:24" x14ac:dyDescent="0.25">
      <c r="X110" t="s">
        <v>435</v>
      </c>
    </row>
    <row r="137" spans="1:24" x14ac:dyDescent="0.25">
      <c r="A137" t="s">
        <v>439</v>
      </c>
      <c r="C137" t="s">
        <v>438</v>
      </c>
      <c r="D137" t="s">
        <v>425</v>
      </c>
    </row>
    <row r="138" spans="1:24" x14ac:dyDescent="0.25">
      <c r="C138" t="s">
        <v>437</v>
      </c>
      <c r="X138" t="s">
        <v>436</v>
      </c>
    </row>
  </sheetData>
  <sortState xmlns:xlrd2="http://schemas.microsoft.com/office/spreadsheetml/2017/richdata2" ref="A3:E11">
    <sortCondition descending="1" ref="C3:C11"/>
  </sortState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8961-F809-4930-BB5B-BBF205FDC1E6}">
  <sheetPr codeName="Foglio7"/>
  <dimension ref="A1:B180"/>
  <sheetViews>
    <sheetView topLeftCell="A151" zoomScaleNormal="100" workbookViewId="0">
      <selection activeCell="B163" sqref="B163"/>
    </sheetView>
  </sheetViews>
  <sheetFormatPr defaultRowHeight="12.75" x14ac:dyDescent="0.2"/>
  <cols>
    <col min="1" max="1" width="9.140625" style="49"/>
    <col min="2" max="2" width="13.7109375" style="53" bestFit="1" customWidth="1"/>
    <col min="3" max="16384" width="9.140625" style="49"/>
  </cols>
  <sheetData>
    <row r="1" spans="1:2" x14ac:dyDescent="0.2">
      <c r="A1" s="51" t="s">
        <v>9</v>
      </c>
      <c r="B1" s="52" t="s">
        <v>362</v>
      </c>
    </row>
    <row r="2" spans="1:2" s="56" customFormat="1" x14ac:dyDescent="0.2">
      <c r="A2" s="54" t="s">
        <v>29</v>
      </c>
      <c r="B2" s="55">
        <f>INDEX(ValuteAutoDownload!K:K,MATCH("EUR",ValuteAutoDownload!H:H,0))</f>
        <v>0.92293161999999995</v>
      </c>
    </row>
    <row r="3" spans="1:2" s="51" customFormat="1" x14ac:dyDescent="0.2">
      <c r="A3" s="49" t="s">
        <v>40</v>
      </c>
      <c r="B3" s="53">
        <f>INDEX(ValuteAutoDownload!J:J,MATCH(A3,ValuteAutoDownload!H:H,0))*$B$2</f>
        <v>0.24943549591511457</v>
      </c>
    </row>
    <row r="4" spans="1:2" x14ac:dyDescent="0.2">
      <c r="A4" s="49" t="s">
        <v>43</v>
      </c>
      <c r="B4" s="53">
        <f>INDEX(ValuteAutoDownload!J:J,MATCH(A4,ValuteAutoDownload!H:H,0))*$B$2</f>
        <v>1.3050446922440199E-2</v>
      </c>
    </row>
    <row r="5" spans="1:2" x14ac:dyDescent="0.2">
      <c r="A5" s="49" t="s">
        <v>46</v>
      </c>
      <c r="B5" s="53">
        <f>INDEX(ValuteAutoDownload!J:J,MATCH(A5,ValuteAutoDownload!H:H,0))*$B$2</f>
        <v>9.9590505439854007E-3</v>
      </c>
    </row>
    <row r="6" spans="1:2" x14ac:dyDescent="0.2">
      <c r="A6" s="49" t="s">
        <v>49</v>
      </c>
      <c r="B6" s="53">
        <f>INDEX(ValuteAutoDownload!J:J,MATCH(A6,ValuteAutoDownload!H:H,0))*$B$2</f>
        <v>2.3433141538638002E-3</v>
      </c>
    </row>
    <row r="7" spans="1:2" x14ac:dyDescent="0.2">
      <c r="A7" s="49" t="s">
        <v>52</v>
      </c>
      <c r="B7" s="53">
        <f>INDEX(ValuteAutoDownload!J:J,MATCH(A7,ValuteAutoDownload!H:H,0))*$B$2</f>
        <v>0.5123815017066069</v>
      </c>
    </row>
    <row r="8" spans="1:2" x14ac:dyDescent="0.2">
      <c r="A8" s="49" t="s">
        <v>55</v>
      </c>
      <c r="B8" s="53">
        <f>INDEX(ValuteAutoDownload!J:J,MATCH(A8,ValuteAutoDownload!H:H,0))*$B$2</f>
        <v>1.0426173924816E-3</v>
      </c>
    </row>
    <row r="9" spans="1:2" x14ac:dyDescent="0.2">
      <c r="A9" s="49" t="s">
        <v>58</v>
      </c>
      <c r="B9" s="53">
        <f>INDEX(ValuteAutoDownload!J:J,MATCH(A9,ValuteAutoDownload!H:H,0))*$B$2</f>
        <v>9.9288983679599995E-4</v>
      </c>
    </row>
    <row r="10" spans="1:2" x14ac:dyDescent="0.2">
      <c r="A10" s="49" t="s">
        <v>61</v>
      </c>
      <c r="B10" s="53">
        <f>INDEX(ValuteAutoDownload!J:J,MATCH(A10,ValuteAutoDownload!H:H,0))*$B$2</f>
        <v>0.6042251590904022</v>
      </c>
    </row>
    <row r="11" spans="1:2" x14ac:dyDescent="0.2">
      <c r="A11" s="49" t="s">
        <v>64</v>
      </c>
      <c r="B11" s="53">
        <f>INDEX(ValuteAutoDownload!J:J,MATCH(A11,ValuteAutoDownload!H:H,0))*$B$2</f>
        <v>0.51020841306073594</v>
      </c>
    </row>
    <row r="12" spans="1:2" x14ac:dyDescent="0.2">
      <c r="A12" s="49" t="s">
        <v>67</v>
      </c>
      <c r="B12" s="53">
        <f>INDEX(ValuteAutoDownload!J:J,MATCH(A12,ValuteAutoDownload!H:H,0))*$B$2</f>
        <v>0.54293322405962119</v>
      </c>
    </row>
    <row r="13" spans="1:2" x14ac:dyDescent="0.2">
      <c r="A13" s="49" t="s">
        <v>70</v>
      </c>
      <c r="B13" s="53">
        <f>INDEX(ValuteAutoDownload!J:J,MATCH(A13,ValuteAutoDownload!H:H,0))*$B$2</f>
        <v>0.50985791131940861</v>
      </c>
    </row>
    <row r="14" spans="1:2" x14ac:dyDescent="0.2">
      <c r="A14" s="49" t="s">
        <v>73</v>
      </c>
      <c r="B14" s="53">
        <f>INDEX(ValuteAutoDownload!J:J,MATCH(A14,ValuteAutoDownload!H:H,0))*$B$2</f>
        <v>0.45735330053580958</v>
      </c>
    </row>
    <row r="15" spans="1:2" x14ac:dyDescent="0.2">
      <c r="A15" s="49" t="s">
        <v>76</v>
      </c>
      <c r="B15" s="53">
        <f>INDEX(ValuteAutoDownload!J:J,MATCH(A15,ValuteAutoDownload!H:H,0))*$B$2</f>
        <v>7.7805350601888E-3</v>
      </c>
    </row>
    <row r="16" spans="1:2" x14ac:dyDescent="0.2">
      <c r="A16" s="49" t="s">
        <v>79</v>
      </c>
      <c r="B16" s="53">
        <f>INDEX(ValuteAutoDownload!J:J,MATCH(A16,ValuteAutoDownload!H:H,0))*$B$2</f>
        <v>0.51051897955086589</v>
      </c>
    </row>
    <row r="17" spans="1:2" x14ac:dyDescent="0.2">
      <c r="A17" s="49" t="s">
        <v>82</v>
      </c>
      <c r="B17" s="53">
        <f>INDEX(ValuteAutoDownload!J:J,MATCH(A17,ValuteAutoDownload!H:H,0))*$B$2</f>
        <v>2.4497714828307262</v>
      </c>
    </row>
    <row r="18" spans="1:2" x14ac:dyDescent="0.2">
      <c r="A18" s="49" t="s">
        <v>85</v>
      </c>
      <c r="B18" s="53">
        <f>INDEX(ValuteAutoDownload!J:J,MATCH(A18,ValuteAutoDownload!H:H,0))*$B$2</f>
        <v>3.2058952752320001E-4</v>
      </c>
    </row>
    <row r="19" spans="1:2" x14ac:dyDescent="0.2">
      <c r="A19" s="49" t="s">
        <v>88</v>
      </c>
      <c r="B19" s="53">
        <f>INDEX(ValuteAutoDownload!J:J,MATCH(A19,ValuteAutoDownload!H:H,0))*$B$2</f>
        <v>0.68660242682896799</v>
      </c>
    </row>
    <row r="20" spans="1:2" x14ac:dyDescent="0.2">
      <c r="A20" s="49" t="s">
        <v>91</v>
      </c>
      <c r="B20" s="53">
        <f>INDEX(ValuteAutoDownload!J:J,MATCH(A20,ValuteAutoDownload!H:H,0))*$B$2</f>
        <v>0.13453813264029579</v>
      </c>
    </row>
    <row r="21" spans="1:2" x14ac:dyDescent="0.2">
      <c r="A21" s="49" t="s">
        <v>94</v>
      </c>
      <c r="B21" s="53">
        <f>INDEX(ValuteAutoDownload!J:J,MATCH(A21,ValuteAutoDownload!H:H,0))*$B$2</f>
        <v>0.16327641434112061</v>
      </c>
    </row>
    <row r="22" spans="1:2" x14ac:dyDescent="0.2">
      <c r="A22" s="49" t="s">
        <v>97</v>
      </c>
      <c r="B22" s="53">
        <f>INDEX(ValuteAutoDownload!J:J,MATCH(A22,ValuteAutoDownload!H:H,0))*$B$2</f>
        <v>0.92293161999999995</v>
      </c>
    </row>
    <row r="23" spans="1:2" x14ac:dyDescent="0.2">
      <c r="A23" s="49" t="s">
        <v>100</v>
      </c>
      <c r="B23" s="53">
        <f>INDEX(ValuteAutoDownload!J:J,MATCH(A23,ValuteAutoDownload!H:H,0))*$B$2</f>
        <v>6.7973267760865999E-2</v>
      </c>
    </row>
    <row r="24" spans="1:2" x14ac:dyDescent="0.2">
      <c r="A24" s="49" t="s">
        <v>103</v>
      </c>
      <c r="B24" s="53">
        <f>INDEX(ValuteAutoDownload!J:J,MATCH(A24,ValuteAutoDownload!H:H,0))*$B$2</f>
        <v>0.28201967982306037</v>
      </c>
    </row>
    <row r="25" spans="1:2" x14ac:dyDescent="0.2">
      <c r="A25" s="49" t="s">
        <v>106</v>
      </c>
      <c r="B25" s="53">
        <f>INDEX(ValuteAutoDownload!J:J,MATCH(A25,ValuteAutoDownload!H:H,0))*$B$2</f>
        <v>0.45812439144568717</v>
      </c>
    </row>
    <row r="26" spans="1:2" x14ac:dyDescent="0.2">
      <c r="A26" s="49" t="s">
        <v>109</v>
      </c>
      <c r="B26" s="53">
        <f>INDEX(ValuteAutoDownload!J:J,MATCH(A26,ValuteAutoDownload!H:H,0))*$B$2</f>
        <v>0.66702816391602815</v>
      </c>
    </row>
    <row r="27" spans="1:2" x14ac:dyDescent="0.2">
      <c r="A27" s="49" t="s">
        <v>112</v>
      </c>
      <c r="B27" s="53">
        <f>INDEX(ValuteAutoDownload!J:J,MATCH(A27,ValuteAutoDownload!H:H,0))*$B$2</f>
        <v>3.2666241758280001E-4</v>
      </c>
    </row>
    <row r="28" spans="1:2" x14ac:dyDescent="0.2">
      <c r="A28" s="49" t="s">
        <v>115</v>
      </c>
      <c r="B28" s="53">
        <f>INDEX(ValuteAutoDownload!J:J,MATCH(A28,ValuteAutoDownload!H:H,0))*$B$2</f>
        <v>1.0425178819943315</v>
      </c>
    </row>
    <row r="29" spans="1:2" x14ac:dyDescent="0.2">
      <c r="A29" s="49" t="s">
        <v>118</v>
      </c>
      <c r="B29" s="53">
        <f>INDEX(ValuteAutoDownload!J:J,MATCH(A29,ValuteAutoDownload!H:H,0))*$B$2</f>
        <v>9.6759228109179988E-4</v>
      </c>
    </row>
    <row r="30" spans="1:2" x14ac:dyDescent="0.2">
      <c r="A30" s="49" t="s">
        <v>121</v>
      </c>
      <c r="B30" s="53">
        <f>INDEX(ValuteAutoDownload!J:J,MATCH(A30,ValuteAutoDownload!H:H,0))*$B$2</f>
        <v>0.12717790063985498</v>
      </c>
    </row>
    <row r="31" spans="1:2" x14ac:dyDescent="0.2">
      <c r="A31" s="49" t="s">
        <v>124</v>
      </c>
      <c r="B31" s="53">
        <f>INDEX(ValuteAutoDownload!J:J,MATCH(A31,ValuteAutoDownload!H:H,0))*$B$2</f>
        <v>2.3005916491739998E-4</v>
      </c>
    </row>
    <row r="32" spans="1:2" x14ac:dyDescent="0.2">
      <c r="A32" s="49" t="s">
        <v>127</v>
      </c>
      <c r="B32" s="53">
        <f>INDEX(ValuteAutoDownload!J:J,MATCH(A32,ValuteAutoDownload!H:H,0))*$B$2</f>
        <v>1.7527117515934E-3</v>
      </c>
    </row>
    <row r="33" spans="1:2" x14ac:dyDescent="0.2">
      <c r="A33" s="49" t="s">
        <v>129</v>
      </c>
      <c r="B33" s="53">
        <f>INDEX(ValuteAutoDownload!J:J,MATCH(A33,ValuteAutoDownload!H:H,0))*$B$2</f>
        <v>0.92293161999999995</v>
      </c>
    </row>
    <row r="34" spans="1:2" x14ac:dyDescent="0.2">
      <c r="A34" s="49" t="s">
        <v>131</v>
      </c>
      <c r="B34" s="53">
        <f>INDEX(ValuteAutoDownload!J:J,MATCH(A34,ValuteAutoDownload!H:H,0))*$B$2</f>
        <v>9.0194876961930005E-3</v>
      </c>
    </row>
    <row r="35" spans="1:2" x14ac:dyDescent="0.2">
      <c r="A35" s="49" t="s">
        <v>133</v>
      </c>
      <c r="B35" s="53">
        <f>INDEX(ValuteAutoDownload!J:J,MATCH(A35,ValuteAutoDownload!H:H,0))*$B$2</f>
        <v>3.9353499709365393E-2</v>
      </c>
    </row>
    <row r="36" spans="1:2" x14ac:dyDescent="0.2">
      <c r="A36" s="49" t="s">
        <v>135</v>
      </c>
      <c r="B36" s="53">
        <f>INDEX(ValuteAutoDownload!J:J,MATCH(A36,ValuteAutoDownload!H:H,0))*$B$2</f>
        <v>5.1857404985073997E-3</v>
      </c>
    </row>
    <row r="37" spans="1:2" x14ac:dyDescent="0.2">
      <c r="A37" s="49" t="s">
        <v>137</v>
      </c>
      <c r="B37" s="53">
        <f>INDEX(ValuteAutoDownload!J:J,MATCH(A37,ValuteAutoDownload!H:H,0))*$B$2</f>
        <v>0.13380532493401578</v>
      </c>
    </row>
    <row r="38" spans="1:2" x14ac:dyDescent="0.2">
      <c r="A38" s="49" t="s">
        <v>139</v>
      </c>
      <c r="B38" s="53">
        <f>INDEX(ValuteAutoDownload!J:J,MATCH(A38,ValuteAutoDownload!H:H,0))*$B$2</f>
        <v>1.54498753188E-2</v>
      </c>
    </row>
    <row r="39" spans="1:2" x14ac:dyDescent="0.2">
      <c r="A39" s="49" t="s">
        <v>141</v>
      </c>
      <c r="B39" s="53">
        <f>INDEX(ValuteAutoDownload!J:J,MATCH(A39,ValuteAutoDownload!H:H,0))*$B$2</f>
        <v>6.7610371047881991E-3</v>
      </c>
    </row>
    <row r="40" spans="1:2" x14ac:dyDescent="0.2">
      <c r="A40" s="49" t="s">
        <v>143</v>
      </c>
      <c r="B40" s="53">
        <f>INDEX(ValuteAutoDownload!J:J,MATCH(A40,ValuteAutoDownload!H:H,0))*$B$2</f>
        <v>1.9099968353421801E-2</v>
      </c>
    </row>
    <row r="41" spans="1:2" x14ac:dyDescent="0.2">
      <c r="A41" s="49" t="s">
        <v>145</v>
      </c>
      <c r="B41" s="53">
        <f>INDEX(ValuteAutoDownload!J:J,MATCH(A41,ValuteAutoDownload!H:H,0))*$B$2</f>
        <v>6.1267071252938191E-2</v>
      </c>
    </row>
    <row r="42" spans="1:2" x14ac:dyDescent="0.2">
      <c r="A42" s="49" t="s">
        <v>147</v>
      </c>
      <c r="B42" s="53">
        <f>INDEX(ValuteAutoDownload!J:J,MATCH(A42,ValuteAutoDownload!H:H,0))*$B$2</f>
        <v>1.5982711430974596E-2</v>
      </c>
    </row>
    <row r="43" spans="1:2" x14ac:dyDescent="0.2">
      <c r="A43" s="49" t="s">
        <v>10</v>
      </c>
      <c r="B43" s="53">
        <f>INDEX(ValuteAutoDownload!J:J,MATCH(A43,ValuteAutoDownload!H:H,0))*$B$2</f>
        <v>1.0000000004740017</v>
      </c>
    </row>
    <row r="44" spans="1:2" x14ac:dyDescent="0.2">
      <c r="A44" s="49" t="s">
        <v>150</v>
      </c>
      <c r="B44" s="53">
        <f>INDEX(ValuteAutoDownload!J:J,MATCH(A44,ValuteAutoDownload!H:H,0))*$B$2</f>
        <v>0.40982575541143595</v>
      </c>
    </row>
    <row r="45" spans="1:2" x14ac:dyDescent="0.2">
      <c r="A45" s="49" t="s">
        <v>152</v>
      </c>
      <c r="B45" s="53">
        <f>INDEX(ValuteAutoDownload!J:J,MATCH(A45,ValuteAutoDownload!H:H,0))*$B$2</f>
        <v>1.1846764487466948</v>
      </c>
    </row>
    <row r="46" spans="1:2" x14ac:dyDescent="0.2">
      <c r="A46" s="49" t="s">
        <v>154</v>
      </c>
      <c r="B46" s="53">
        <f>INDEX(ValuteAutoDownload!J:J,MATCH(A46,ValuteAutoDownload!H:H,0))*$B$2</f>
        <v>0.32487585269938501</v>
      </c>
    </row>
    <row r="47" spans="1:2" x14ac:dyDescent="0.2">
      <c r="A47" s="49" t="s">
        <v>156</v>
      </c>
      <c r="B47" s="53">
        <f>INDEX(ValuteAutoDownload!J:J,MATCH(A47,ValuteAutoDownload!H:H,0))*$B$2</f>
        <v>5.9584677661472595E-2</v>
      </c>
    </row>
    <row r="48" spans="1:2" x14ac:dyDescent="0.2">
      <c r="A48" s="49" t="s">
        <v>158</v>
      </c>
      <c r="B48" s="53">
        <f>INDEX(ValuteAutoDownload!J:J,MATCH(A48,ValuteAutoDownload!H:H,0))*$B$2</f>
        <v>1.1902682145527888</v>
      </c>
    </row>
    <row r="49" spans="1:2" x14ac:dyDescent="0.2">
      <c r="A49" s="49" t="s">
        <v>160</v>
      </c>
      <c r="B49" s="53">
        <f>INDEX(ValuteAutoDownload!J:J,MATCH(A49,ValuteAutoDownload!H:H,0))*$B$2</f>
        <v>1.3342296359316599E-2</v>
      </c>
    </row>
    <row r="50" spans="1:2" x14ac:dyDescent="0.2">
      <c r="A50" s="49" t="s">
        <v>162</v>
      </c>
      <c r="B50" s="53">
        <f>INDEX(ValuteAutoDownload!J:J,MATCH(A50,ValuteAutoDownload!H:H,0))*$B$2</f>
        <v>1.0725388356019999E-4</v>
      </c>
    </row>
    <row r="51" spans="1:2" x14ac:dyDescent="0.2">
      <c r="A51" s="49" t="s">
        <v>164</v>
      </c>
      <c r="B51" s="53">
        <f>INDEX(ValuteAutoDownload!J:J,MATCH(A51,ValuteAutoDownload!H:H,0))*$B$2</f>
        <v>0.11900579338124878</v>
      </c>
    </row>
    <row r="52" spans="1:2" x14ac:dyDescent="0.2">
      <c r="A52" s="49" t="s">
        <v>166</v>
      </c>
      <c r="B52" s="53">
        <f>INDEX(ValuteAutoDownload!J:J,MATCH(A52,ValuteAutoDownload!H:H,0))*$B$2</f>
        <v>4.4137081983773993E-3</v>
      </c>
    </row>
    <row r="53" spans="1:2" x14ac:dyDescent="0.2">
      <c r="A53" s="49" t="s">
        <v>168</v>
      </c>
      <c r="B53" s="53">
        <f>INDEX(ValuteAutoDownload!J:J,MATCH(A53,ValuteAutoDownload!H:H,0))*$B$2</f>
        <v>0.11817425045026118</v>
      </c>
    </row>
    <row r="54" spans="1:2" x14ac:dyDescent="0.2">
      <c r="A54" s="49" t="s">
        <v>170</v>
      </c>
      <c r="B54" s="53">
        <f>INDEX(ValuteAutoDownload!J:J,MATCH(A54,ValuteAutoDownload!H:H,0))*$B$2</f>
        <v>3.7292999491818198E-2</v>
      </c>
    </row>
    <row r="55" spans="1:2" x14ac:dyDescent="0.2">
      <c r="A55" s="49" t="s">
        <v>172</v>
      </c>
      <c r="B55" s="53" t="e">
        <f>INDEX(ValuteAutoDownload!J:J,MATCH(A55,ValuteAutoDownload!H:H,0))*$B$2</f>
        <v>#N/A</v>
      </c>
    </row>
    <row r="56" spans="1:2" x14ac:dyDescent="0.2">
      <c r="A56" s="49" t="s">
        <v>173</v>
      </c>
      <c r="B56" s="53">
        <f>INDEX(ValuteAutoDownload!J:J,MATCH(A56,ValuteAutoDownload!H:H,0))*$B$2</f>
        <v>7.0350001268690001E-3</v>
      </c>
    </row>
    <row r="57" spans="1:2" x14ac:dyDescent="0.2">
      <c r="A57" s="49" t="s">
        <v>175</v>
      </c>
      <c r="B57" s="53">
        <f>INDEX(ValuteAutoDownload!J:J,MATCH(A57,ValuteAutoDownload!H:H,0))*$B$2</f>
        <v>2.5444486418103999E-3</v>
      </c>
    </row>
    <row r="58" spans="1:2" x14ac:dyDescent="0.2">
      <c r="A58" s="49" t="s">
        <v>177</v>
      </c>
      <c r="B58" s="53">
        <f>INDEX(ValuteAutoDownload!J:J,MATCH(A58,ValuteAutoDownload!H:H,0))*$B$2</f>
        <v>5.6668001467999997E-5</v>
      </c>
    </row>
    <row r="59" spans="1:2" x14ac:dyDescent="0.2">
      <c r="A59" s="49" t="s">
        <v>179</v>
      </c>
      <c r="B59" s="53">
        <f>INDEX(ValuteAutoDownload!J:J,MATCH(A59,ValuteAutoDownload!H:H,0))*$B$2</f>
        <v>0.24761153384245718</v>
      </c>
    </row>
    <row r="60" spans="1:2" x14ac:dyDescent="0.2">
      <c r="A60" s="49" t="s">
        <v>181</v>
      </c>
      <c r="B60" s="53">
        <f>INDEX(ValuteAutoDownload!J:J,MATCH(A60,ValuteAutoDownload!H:H,0))*$B$2</f>
        <v>1.10225538790276E-2</v>
      </c>
    </row>
    <row r="61" spans="1:2" x14ac:dyDescent="0.2">
      <c r="A61" s="49" t="s">
        <v>183</v>
      </c>
      <c r="B61" s="53">
        <f>INDEX(ValuteAutoDownload!J:J,MATCH(A61,ValuteAutoDownload!H:H,0))*$B$2</f>
        <v>6.9433991635839995E-4</v>
      </c>
    </row>
    <row r="62" spans="1:2" x14ac:dyDescent="0.2">
      <c r="A62" s="49" t="s">
        <v>185</v>
      </c>
      <c r="B62" s="53">
        <f>INDEX(ValuteAutoDownload!J:J,MATCH(A62,ValuteAutoDownload!H:H,0))*$B$2</f>
        <v>2.16612051214E-5</v>
      </c>
    </row>
    <row r="63" spans="1:2" x14ac:dyDescent="0.2">
      <c r="A63" s="49" t="s">
        <v>187</v>
      </c>
      <c r="B63" s="53">
        <f>INDEX(ValuteAutoDownload!J:J,MATCH(A63,ValuteAutoDownload!H:H,0))*$B$2</f>
        <v>6.6604283288919999E-3</v>
      </c>
    </row>
    <row r="64" spans="1:2" x14ac:dyDescent="0.2">
      <c r="A64" s="49" t="s">
        <v>189</v>
      </c>
      <c r="B64" s="53">
        <f>INDEX(ValuteAutoDownload!J:J,MATCH(A64,ValuteAutoDownload!H:H,0))*$B$2</f>
        <v>5.9117369694318004E-3</v>
      </c>
    </row>
    <row r="65" spans="1:2" x14ac:dyDescent="0.2">
      <c r="A65" s="49" t="s">
        <v>191</v>
      </c>
      <c r="B65" s="53">
        <f>INDEX(ValuteAutoDownload!J:J,MATCH(A65,ValuteAutoDownload!H:H,0))*$B$2</f>
        <v>1.3015981240902406</v>
      </c>
    </row>
    <row r="66" spans="1:2" x14ac:dyDescent="0.2">
      <c r="A66" s="49" t="s">
        <v>193</v>
      </c>
      <c r="B66" s="53">
        <f>INDEX(ValuteAutoDownload!J:J,MATCH(A66,ValuteAutoDownload!H:H,0))*$B$2</f>
        <v>6.0061067275767998E-3</v>
      </c>
    </row>
    <row r="67" spans="1:2" x14ac:dyDescent="0.2">
      <c r="A67" s="49" t="s">
        <v>195</v>
      </c>
      <c r="B67" s="53">
        <f>INDEX(ValuteAutoDownload!J:J,MATCH(A67,ValuteAutoDownload!H:H,0))*$B$2</f>
        <v>6.9431315134141991E-3</v>
      </c>
    </row>
    <row r="68" spans="1:2" x14ac:dyDescent="0.2">
      <c r="A68" s="49" t="s">
        <v>197</v>
      </c>
      <c r="B68" s="53">
        <f>INDEX(ValuteAutoDownload!J:J,MATCH(A68,ValuteAutoDownload!H:H,0))*$B$2</f>
        <v>1.05219834562882E-2</v>
      </c>
    </row>
    <row r="69" spans="1:2" x14ac:dyDescent="0.2">
      <c r="A69" s="49" t="s">
        <v>199</v>
      </c>
      <c r="B69" s="53">
        <f>INDEX(ValuteAutoDownload!J:J,MATCH(A69,ValuteAutoDownload!H:H,0))*$B$2</f>
        <v>2.2478922536720001E-4</v>
      </c>
    </row>
    <row r="70" spans="1:2" x14ac:dyDescent="0.2">
      <c r="A70" s="49" t="s">
        <v>201</v>
      </c>
      <c r="B70" s="53">
        <f>INDEX(ValuteAutoDownload!J:J,MATCH(A70,ValuteAutoDownload!H:H,0))*$B$2</f>
        <v>2.0326553705717998E-3</v>
      </c>
    </row>
    <row r="71" spans="1:2" x14ac:dyDescent="0.2">
      <c r="A71" s="49" t="s">
        <v>203</v>
      </c>
      <c r="B71" s="53">
        <f>INDEX(ValuteAutoDownload!J:J,MATCH(A71,ValuteAutoDownload!H:H,0))*$B$2</f>
        <v>6.6753798211359992E-4</v>
      </c>
    </row>
    <row r="72" spans="1:2" x14ac:dyDescent="0.2">
      <c r="A72" s="49" t="s">
        <v>205</v>
      </c>
      <c r="B72" s="53">
        <f>INDEX(ValuteAutoDownload!J:J,MATCH(A72,ValuteAutoDownload!H:H,0))*$B$2</f>
        <v>3.0193075370967652</v>
      </c>
    </row>
    <row r="73" spans="1:2" x14ac:dyDescent="0.2">
      <c r="A73" s="49" t="s">
        <v>207</v>
      </c>
      <c r="B73" s="53">
        <f>INDEX(ValuteAutoDownload!J:J,MATCH(A73,ValuteAutoDownload!H:H,0))*$B$2</f>
        <v>1.943047939586E-3</v>
      </c>
    </row>
    <row r="74" spans="1:2" x14ac:dyDescent="0.2">
      <c r="A74" s="49" t="s">
        <v>209</v>
      </c>
      <c r="B74" s="53">
        <f>INDEX(ValuteAutoDownload!J:J,MATCH(A74,ValuteAutoDownload!H:H,0))*$B$2</f>
        <v>4.1596528113399996E-5</v>
      </c>
    </row>
    <row r="75" spans="1:2" x14ac:dyDescent="0.2">
      <c r="A75" s="49" t="s">
        <v>211</v>
      </c>
      <c r="B75" s="53">
        <f>INDEX(ValuteAutoDownload!J:J,MATCH(A75,ValuteAutoDownload!H:H,0))*$B$2</f>
        <v>9.893826966400001E-6</v>
      </c>
    </row>
    <row r="76" spans="1:2" x14ac:dyDescent="0.2">
      <c r="A76" s="49" t="s">
        <v>213</v>
      </c>
      <c r="B76" s="53">
        <f>INDEX(ValuteAutoDownload!J:J,MATCH(A76,ValuteAutoDownload!H:H,0))*$B$2</f>
        <v>3.0430255322505999E-3</v>
      </c>
    </row>
    <row r="77" spans="1:2" x14ac:dyDescent="0.2">
      <c r="A77" s="49" t="s">
        <v>215</v>
      </c>
      <c r="B77" s="53">
        <f>INDEX(ValuteAutoDownload!J:J,MATCH(A77,ValuteAutoDownload!H:H,0))*$B$2</f>
        <v>4.7434070609899993E-3</v>
      </c>
    </row>
    <row r="78" spans="1:2" x14ac:dyDescent="0.2">
      <c r="A78" s="49" t="s">
        <v>217</v>
      </c>
      <c r="B78" s="53">
        <f>INDEX(ValuteAutoDownload!J:J,MATCH(A78,ValuteAutoDownload!H:H,0))*$B$2</f>
        <v>5.0331531367044199E-2</v>
      </c>
    </row>
    <row r="79" spans="1:2" x14ac:dyDescent="0.2">
      <c r="A79" s="49" t="s">
        <v>219</v>
      </c>
      <c r="B79" s="53">
        <f>INDEX(ValuteAutoDownload!J:J,MATCH(A79,ValuteAutoDownload!H:H,0))*$B$2</f>
        <v>0.18655010098377117</v>
      </c>
    </row>
    <row r="80" spans="1:2" x14ac:dyDescent="0.2">
      <c r="A80" s="49" t="s">
        <v>221</v>
      </c>
      <c r="B80" s="53">
        <f>INDEX(ValuteAutoDownload!J:J,MATCH(A80,ValuteAutoDownload!H:H,0))*$B$2</f>
        <v>9.1266077546682992E-2</v>
      </c>
    </row>
    <row r="81" spans="1:2" x14ac:dyDescent="0.2">
      <c r="A81" s="49" t="s">
        <v>223</v>
      </c>
      <c r="B81" s="53">
        <f>INDEX(ValuteAutoDownload!J:J,MATCH(A81,ValuteAutoDownload!H:H,0))*$B$2</f>
        <v>5.1941807081722996E-2</v>
      </c>
    </row>
    <row r="82" spans="1:2" x14ac:dyDescent="0.2">
      <c r="A82" s="49" t="s">
        <v>225</v>
      </c>
      <c r="B82" s="53">
        <f>INDEX(ValuteAutoDownload!J:J,MATCH(A82,ValuteAutoDownload!H:H,0))*$B$2</f>
        <v>2.030541857162E-4</v>
      </c>
    </row>
    <row r="83" spans="1:2" x14ac:dyDescent="0.2">
      <c r="A83" s="49" t="s">
        <v>227</v>
      </c>
      <c r="B83" s="53">
        <f>INDEX(ValuteAutoDownload!J:J,MATCH(A83,ValuteAutoDownload!H:H,0))*$B$2</f>
        <v>1.6228294305740399E-2</v>
      </c>
    </row>
    <row r="84" spans="1:2" x14ac:dyDescent="0.2">
      <c r="A84" s="49" t="s">
        <v>229</v>
      </c>
      <c r="B84" s="53">
        <f>INDEX(ValuteAutoDownload!J:J,MATCH(A84,ValuteAutoDownload!H:H,0))*$B$2</f>
        <v>4.3975845829759996E-4</v>
      </c>
    </row>
    <row r="85" spans="1:2" x14ac:dyDescent="0.2">
      <c r="A85" s="49" t="s">
        <v>231</v>
      </c>
      <c r="B85" s="53">
        <f>INDEX(ValuteAutoDownload!J:J,MATCH(A85,ValuteAutoDownload!H:H,0))*$B$2</f>
        <v>2.715172532878E-4</v>
      </c>
    </row>
    <row r="86" spans="1:2" x14ac:dyDescent="0.2">
      <c r="A86" s="49" t="s">
        <v>233</v>
      </c>
      <c r="B86" s="53">
        <f>INDEX(ValuteAutoDownload!J:J,MATCH(A86,ValuteAutoDownload!H:H,0))*$B$2</f>
        <v>0.11475308137466418</v>
      </c>
    </row>
    <row r="87" spans="1:2" x14ac:dyDescent="0.2">
      <c r="A87" s="49" t="s">
        <v>235</v>
      </c>
      <c r="B87" s="53" t="e">
        <f>INDEX(ValuteAutoDownload!J:J,MATCH(A87,ValuteAutoDownload!H:H,0))*$B$2</f>
        <v>#N/A</v>
      </c>
    </row>
    <row r="88" spans="1:2" x14ac:dyDescent="0.2">
      <c r="A88" s="49" t="s">
        <v>236</v>
      </c>
      <c r="B88" s="53">
        <f>INDEX(ValuteAutoDownload!J:J,MATCH(A88,ValuteAutoDownload!H:H,0))*$B$2</f>
        <v>2.3226340250544601E-2</v>
      </c>
    </row>
    <row r="89" spans="1:2" x14ac:dyDescent="0.2">
      <c r="A89" s="49" t="s">
        <v>238</v>
      </c>
      <c r="B89" s="53">
        <f>INDEX(ValuteAutoDownload!J:J,MATCH(A89,ValuteAutoDownload!H:H,0))*$B$2</f>
        <v>1.97680970117722E-2</v>
      </c>
    </row>
    <row r="90" spans="1:2" x14ac:dyDescent="0.2">
      <c r="A90" s="49" t="s">
        <v>240</v>
      </c>
      <c r="B90" s="53">
        <f>INDEX(ValuteAutoDownload!J:J,MATCH(A90,ValuteAutoDownload!H:H,0))*$B$2</f>
        <v>5.9724880203866799E-2</v>
      </c>
    </row>
    <row r="91" spans="1:2" x14ac:dyDescent="0.2">
      <c r="A91" s="49" t="s">
        <v>242</v>
      </c>
      <c r="B91" s="53">
        <f>INDEX(ValuteAutoDownload!J:J,MATCH(A91,ValuteAutoDownload!H:H,0))*$B$2</f>
        <v>5.3252231542379993E-4</v>
      </c>
    </row>
    <row r="92" spans="1:2" x14ac:dyDescent="0.2">
      <c r="A92" s="49" t="s">
        <v>244</v>
      </c>
      <c r="B92" s="53">
        <f>INDEX(ValuteAutoDownload!J:J,MATCH(A92,ValuteAutoDownload!H:H,0))*$B$2</f>
        <v>5.0050812485504997E-2</v>
      </c>
    </row>
    <row r="93" spans="1:2" x14ac:dyDescent="0.2">
      <c r="A93" s="49" t="s">
        <v>246</v>
      </c>
      <c r="B93" s="53">
        <f>INDEX(ValuteAutoDownload!J:J,MATCH(A93,ValuteAutoDownload!H:H,0))*$B$2</f>
        <v>0.1989334067846944</v>
      </c>
    </row>
    <row r="94" spans="1:2" x14ac:dyDescent="0.2">
      <c r="A94" s="49" t="s">
        <v>248</v>
      </c>
      <c r="B94" s="53">
        <f>INDEX(ValuteAutoDownload!J:J,MATCH(A94,ValuteAutoDownload!H:H,0))*$B$2</f>
        <v>1.44638890105216E-2</v>
      </c>
    </row>
    <row r="95" spans="1:2" x14ac:dyDescent="0.2">
      <c r="A95" s="49" t="s">
        <v>250</v>
      </c>
      <c r="B95" s="53">
        <f>INDEX(ValuteAutoDownload!J:J,MATCH(A95,ValuteAutoDownload!H:H,0))*$B$2</f>
        <v>5.0354890766346395E-2</v>
      </c>
    </row>
    <row r="96" spans="1:2" x14ac:dyDescent="0.2">
      <c r="A96" s="49" t="s">
        <v>252</v>
      </c>
      <c r="B96" s="53">
        <f>INDEX(ValuteAutoDownload!J:J,MATCH(A96,ValuteAutoDownload!H:H,0))*$B$2</f>
        <v>5.7615852241739993E-4</v>
      </c>
    </row>
    <row r="97" spans="1:2" x14ac:dyDescent="0.2">
      <c r="A97" s="49" t="s">
        <v>254</v>
      </c>
      <c r="B97" s="53">
        <f>INDEX(ValuteAutoDownload!J:J,MATCH(A97,ValuteAutoDownload!H:H,0))*$B$2</f>
        <v>2.5095664412324997E-2</v>
      </c>
    </row>
    <row r="98" spans="1:2" x14ac:dyDescent="0.2">
      <c r="A98" s="49" t="s">
        <v>256</v>
      </c>
      <c r="B98" s="53">
        <f>INDEX(ValuteAutoDownload!J:J,MATCH(A98,ValuteAutoDownload!H:H,0))*$B$2</f>
        <v>8.3797890234650799E-2</v>
      </c>
    </row>
    <row r="99" spans="1:2" x14ac:dyDescent="0.2">
      <c r="A99" s="49" t="s">
        <v>258</v>
      </c>
      <c r="B99" s="53">
        <f>INDEX(ValuteAutoDownload!J:J,MATCH(A99,ValuteAutoDownload!H:H,0))*$B$2</f>
        <v>6.8950006294312E-3</v>
      </c>
    </row>
    <row r="100" spans="1:2" x14ac:dyDescent="0.2">
      <c r="A100" s="49" t="s">
        <v>260</v>
      </c>
      <c r="B100" s="53">
        <f>INDEX(ValuteAutoDownload!J:J,MATCH(A100,ValuteAutoDownload!H:H,0))*$B$2</f>
        <v>0.54256646949246556</v>
      </c>
    </row>
    <row r="101" spans="1:2" x14ac:dyDescent="0.2">
      <c r="A101" s="49" t="s">
        <v>262</v>
      </c>
      <c r="B101" s="53">
        <f>INDEX(ValuteAutoDownload!J:J,MATCH(A101,ValuteAutoDownload!H:H,0))*$B$2</f>
        <v>2.40165977736679</v>
      </c>
    </row>
    <row r="102" spans="1:2" x14ac:dyDescent="0.2">
      <c r="A102" s="49" t="s">
        <v>264</v>
      </c>
      <c r="B102" s="53">
        <f>INDEX(ValuteAutoDownload!J:J,MATCH(A102,ValuteAutoDownload!H:H,0))*$B$2</f>
        <v>0.92293161999999995</v>
      </c>
    </row>
    <row r="103" spans="1:2" x14ac:dyDescent="0.2">
      <c r="A103" s="49" t="s">
        <v>266</v>
      </c>
      <c r="B103" s="53">
        <f>INDEX(ValuteAutoDownload!J:J,MATCH(A103,ValuteAutoDownload!H:H,0))*$B$2</f>
        <v>0.2465188104923258</v>
      </c>
    </row>
    <row r="104" spans="1:2" x14ac:dyDescent="0.2">
      <c r="A104" s="49" t="s">
        <v>268</v>
      </c>
      <c r="B104" s="53">
        <f>INDEX(ValuteAutoDownload!J:J,MATCH(A104,ValuteAutoDownload!H:H,0))*$B$2</f>
        <v>0.23885277432891422</v>
      </c>
    </row>
    <row r="105" spans="1:2" x14ac:dyDescent="0.2">
      <c r="A105" s="49" t="s">
        <v>270</v>
      </c>
      <c r="B105" s="53">
        <f>INDEX(ValuteAutoDownload!J:J,MATCH(A105,ValuteAutoDownload!H:H,0))*$B$2</f>
        <v>1.5787372953601601E-2</v>
      </c>
    </row>
    <row r="106" spans="1:2" x14ac:dyDescent="0.2">
      <c r="A106" s="49" t="s">
        <v>272</v>
      </c>
      <c r="B106" s="53">
        <f>INDEX(ValuteAutoDownload!J:J,MATCH(A106,ValuteAutoDownload!H:H,0))*$B$2</f>
        <v>3.2899374285491998E-3</v>
      </c>
    </row>
    <row r="107" spans="1:2" x14ac:dyDescent="0.2">
      <c r="A107" s="49" t="s">
        <v>274</v>
      </c>
      <c r="B107" s="53">
        <f>INDEX(ValuteAutoDownload!J:J,MATCH(A107,ValuteAutoDownload!H:H,0))*$B$2</f>
        <v>0.2325913016513996</v>
      </c>
    </row>
    <row r="108" spans="1:2" x14ac:dyDescent="0.2">
      <c r="A108" s="49" t="s">
        <v>276</v>
      </c>
      <c r="B108" s="53">
        <f>INDEX(ValuteAutoDownload!J:J,MATCH(A108,ValuteAutoDownload!H:H,0))*$B$2</f>
        <v>1.2242687939299998E-4</v>
      </c>
    </row>
    <row r="109" spans="1:2" x14ac:dyDescent="0.2">
      <c r="A109" s="49" t="s">
        <v>278</v>
      </c>
      <c r="B109" s="53">
        <f>INDEX(ValuteAutoDownload!J:J,MATCH(A109,ValuteAutoDownload!H:H,0))*$B$2</f>
        <v>0.2532231980542784</v>
      </c>
    </row>
    <row r="110" spans="1:2" x14ac:dyDescent="0.2">
      <c r="A110" s="49" t="s">
        <v>280</v>
      </c>
      <c r="B110" s="53">
        <f>INDEX(ValuteAutoDownload!J:J,MATCH(A110,ValuteAutoDownload!H:H,0))*$B$2</f>
        <v>0.20080042361742478</v>
      </c>
    </row>
    <row r="111" spans="1:2" x14ac:dyDescent="0.2">
      <c r="A111" s="49" t="s">
        <v>282</v>
      </c>
      <c r="B111" s="53">
        <f>INDEX(ValuteAutoDownload!J:J,MATCH(A111,ValuteAutoDownload!H:H,0))*$B$2</f>
        <v>8.4315341076720007E-3</v>
      </c>
    </row>
    <row r="112" spans="1:2" x14ac:dyDescent="0.2">
      <c r="A112" s="49" t="s">
        <v>284</v>
      </c>
      <c r="B112" s="53">
        <f>INDEX(ValuteAutoDownload!J:J,MATCH(A112,ValuteAutoDownload!H:H,0))*$B$2</f>
        <v>1.0652901306585199E-2</v>
      </c>
    </row>
    <row r="113" spans="1:2" x14ac:dyDescent="0.2">
      <c r="A113" s="49" t="s">
        <v>286</v>
      </c>
      <c r="B113" s="53">
        <f>INDEX(ValuteAutoDownload!J:J,MATCH(A113,ValuteAutoDownload!H:H,0))*$B$2</f>
        <v>7.0497208862079993E-4</v>
      </c>
    </row>
    <row r="114" spans="1:2" x14ac:dyDescent="0.2">
      <c r="A114" s="49" t="s">
        <v>288</v>
      </c>
      <c r="B114" s="53">
        <f>INDEX(ValuteAutoDownload!J:J,MATCH(A114,ValuteAutoDownload!H:H,0))*$B$2</f>
        <v>0.24244610706890601</v>
      </c>
    </row>
    <row r="115" spans="1:2" x14ac:dyDescent="0.2">
      <c r="A115" s="49" t="s">
        <v>290</v>
      </c>
      <c r="B115" s="53">
        <f>INDEX(ValuteAutoDownload!J:J,MATCH(A115,ValuteAutoDownload!H:H,0))*$B$2</f>
        <v>0.10870115109215439</v>
      </c>
    </row>
    <row r="116" spans="1:2" x14ac:dyDescent="0.2">
      <c r="A116" s="49" t="s">
        <v>292</v>
      </c>
      <c r="B116" s="53">
        <f>INDEX(ValuteAutoDownload!J:J,MATCH(A116,ValuteAutoDownload!H:H,0))*$B$2</f>
        <v>6.7833065218471794E-2</v>
      </c>
    </row>
    <row r="117" spans="1:2" x14ac:dyDescent="0.2">
      <c r="A117" s="49" t="s">
        <v>294</v>
      </c>
      <c r="B117" s="53">
        <f>INDEX(ValuteAutoDownload!J:J,MATCH(A117,ValuteAutoDownload!H:H,0))*$B$2</f>
        <v>1.5377517479792E-3</v>
      </c>
    </row>
    <row r="118" spans="1:2" x14ac:dyDescent="0.2">
      <c r="A118" s="49" t="s">
        <v>296</v>
      </c>
      <c r="B118" s="53">
        <f>INDEX(ValuteAutoDownload!J:J,MATCH(A118,ValuteAutoDownload!H:H,0))*$B$2</f>
        <v>8.5153224547936987E-2</v>
      </c>
    </row>
    <row r="119" spans="1:2" x14ac:dyDescent="0.2">
      <c r="A119" s="49" t="s">
        <v>298</v>
      </c>
      <c r="B119" s="53">
        <f>INDEX(ValuteAutoDownload!J:J,MATCH(A119,ValuteAutoDownload!H:H,0))*$B$2</f>
        <v>0.68711453389695742</v>
      </c>
    </row>
    <row r="120" spans="1:2" x14ac:dyDescent="0.2">
      <c r="A120" s="49" t="s">
        <v>300</v>
      </c>
      <c r="B120" s="53">
        <f>INDEX(ValuteAutoDownload!J:J,MATCH(A120,ValuteAutoDownload!H:H,0))*$B$2</f>
        <v>1.6157948457664001E-3</v>
      </c>
    </row>
    <row r="121" spans="1:2" x14ac:dyDescent="0.2">
      <c r="A121" s="49" t="s">
        <v>302</v>
      </c>
      <c r="B121" s="53">
        <f>INDEX(ValuteAutoDownload!J:J,MATCH(A121,ValuteAutoDownload!H:H,0))*$B$2</f>
        <v>3.1521465064780596E-2</v>
      </c>
    </row>
    <row r="122" spans="1:2" x14ac:dyDescent="0.2">
      <c r="A122" s="49" t="s">
        <v>304</v>
      </c>
      <c r="B122" s="53">
        <f>INDEX(ValuteAutoDownload!J:J,MATCH(A122,ValuteAutoDownload!H:H,0))*$B$2</f>
        <v>5.8322817862659993E-4</v>
      </c>
    </row>
    <row r="123" spans="1:2" x14ac:dyDescent="0.2">
      <c r="A123" s="49" t="s">
        <v>306</v>
      </c>
      <c r="B123" s="53">
        <f>INDEX(ValuteAutoDownload!J:J,MATCH(A123,ValuteAutoDownload!H:H,0))*$B$2</f>
        <v>4.0400750218579397E-2</v>
      </c>
    </row>
    <row r="124" spans="1:2" x14ac:dyDescent="0.2">
      <c r="A124" s="49" t="s">
        <v>308</v>
      </c>
      <c r="B124" s="53">
        <f>INDEX(ValuteAutoDownload!J:J,MATCH(A124,ValuteAutoDownload!H:H,0))*$B$2</f>
        <v>0.10547656645161739</v>
      </c>
    </row>
    <row r="125" spans="1:2" x14ac:dyDescent="0.2">
      <c r="A125" s="49" t="s">
        <v>310</v>
      </c>
      <c r="B125" s="53">
        <f>INDEX(ValuteAutoDownload!J:J,MATCH(A125,ValuteAutoDownload!H:H,0))*$B$2</f>
        <v>7.1038046791399998E-5</v>
      </c>
    </row>
    <row r="126" spans="1:2" x14ac:dyDescent="0.2">
      <c r="A126" s="49" t="s">
        <v>312</v>
      </c>
      <c r="B126" s="53">
        <f>INDEX(ValuteAutoDownload!J:J,MATCH(A126,ValuteAutoDownload!H:H,0))*$B$2</f>
        <v>5.0331531367044199E-2</v>
      </c>
    </row>
    <row r="127" spans="1:2" x14ac:dyDescent="0.2">
      <c r="A127" s="49" t="s">
        <v>314</v>
      </c>
      <c r="B127" s="53">
        <f>INDEX(ValuteAutoDownload!J:J,MATCH(A127,ValuteAutoDownload!H:H,0))*$B$2</f>
        <v>2.5607023905702197E-2</v>
      </c>
    </row>
    <row r="128" spans="1:2" x14ac:dyDescent="0.2">
      <c r="A128" s="49" t="s">
        <v>316</v>
      </c>
      <c r="B128" s="53">
        <f>INDEX(ValuteAutoDownload!J:J,MATCH(A128,ValuteAutoDownload!H:H,0))*$B$2</f>
        <v>8.5296491223309595E-2</v>
      </c>
    </row>
    <row r="129" spans="1:2" x14ac:dyDescent="0.2">
      <c r="A129" s="49" t="s">
        <v>318</v>
      </c>
      <c r="B129" s="53">
        <f>INDEX(ValuteAutoDownload!J:J,MATCH(A129,ValuteAutoDownload!H:H,0))*$B$2</f>
        <v>0.25988044226908141</v>
      </c>
    </row>
    <row r="130" spans="1:2" x14ac:dyDescent="0.2">
      <c r="A130" s="49" t="s">
        <v>320</v>
      </c>
      <c r="B130" s="53">
        <f>INDEX(ValuteAutoDownload!J:J,MATCH(A130,ValuteAutoDownload!H:H,0))*$B$2</f>
        <v>0.2892899259905512</v>
      </c>
    </row>
    <row r="131" spans="1:2" x14ac:dyDescent="0.2">
      <c r="A131" s="49" t="s">
        <v>322</v>
      </c>
      <c r="B131" s="53">
        <f>INDEX(ValuteAutoDownload!J:J,MATCH(A131,ValuteAutoDownload!H:H,0))*$B$2</f>
        <v>0.38987072782934901</v>
      </c>
    </row>
    <row r="132" spans="1:2" x14ac:dyDescent="0.2">
      <c r="A132" s="49" t="s">
        <v>324</v>
      </c>
      <c r="B132" s="53">
        <f>INDEX(ValuteAutoDownload!J:J,MATCH(A132,ValuteAutoDownload!H:H,0))*$B$2</f>
        <v>2.7959142827220798E-2</v>
      </c>
    </row>
    <row r="133" spans="1:2" x14ac:dyDescent="0.2">
      <c r="A133" s="49" t="s">
        <v>326</v>
      </c>
      <c r="B133" s="53">
        <f>INDEX(ValuteAutoDownload!J:J,MATCH(A133,ValuteAutoDownload!H:H,0))*$B$2</f>
        <v>0.13585307023657459</v>
      </c>
    </row>
    <row r="134" spans="1:2" x14ac:dyDescent="0.2">
      <c r="A134" s="49" t="s">
        <v>328</v>
      </c>
      <c r="B134" s="53">
        <f>INDEX(ValuteAutoDownload!J:J,MATCH(A134,ValuteAutoDownload!H:H,0))*$B$2</f>
        <v>2.80968165369762E-2</v>
      </c>
    </row>
    <row r="135" spans="1:2" x14ac:dyDescent="0.2">
      <c r="A135" s="49" t="s">
        <v>330</v>
      </c>
      <c r="B135" s="53">
        <f>INDEX(ValuteAutoDownload!J:J,MATCH(A135,ValuteAutoDownload!H:H,0))*$B$2</f>
        <v>3.4395815614159998E-4</v>
      </c>
    </row>
    <row r="136" spans="1:2" x14ac:dyDescent="0.2">
      <c r="A136" s="49" t="s">
        <v>332</v>
      </c>
      <c r="B136" s="53">
        <f>INDEX(ValuteAutoDownload!J:J,MATCH(A136,ValuteAutoDownload!H:H,0))*$B$2</f>
        <v>2.2483121875591001E-2</v>
      </c>
    </row>
    <row r="137" spans="1:2" x14ac:dyDescent="0.2">
      <c r="A137" s="49" t="s">
        <v>334</v>
      </c>
      <c r="B137" s="53">
        <f>INDEX(ValuteAutoDownload!J:J,MATCH(A137,ValuteAutoDownload!H:H,0))*$B$2</f>
        <v>2.495514807318E-4</v>
      </c>
    </row>
    <row r="138" spans="1:2" x14ac:dyDescent="0.2">
      <c r="A138" s="49" t="s">
        <v>336</v>
      </c>
      <c r="B138" s="53">
        <f>INDEX(ValuteAutoDownload!J:J,MATCH(A138,ValuteAutoDownload!H:H,0))*$B$2</f>
        <v>2.2927993375063401E-2</v>
      </c>
    </row>
    <row r="139" spans="1:2" x14ac:dyDescent="0.2">
      <c r="A139" s="49" t="s">
        <v>338</v>
      </c>
      <c r="B139" s="53">
        <f>INDEX(ValuteAutoDownload!J:J,MATCH(A139,ValuteAutoDownload!H:H,0))*$B$2</f>
        <v>7.2431673537599986E-5</v>
      </c>
    </row>
    <row r="140" spans="1:2" x14ac:dyDescent="0.2">
      <c r="A140" s="49" t="s">
        <v>340</v>
      </c>
      <c r="B140" s="53">
        <f>INDEX(ValuteAutoDownload!J:J,MATCH(A140,ValuteAutoDownload!H:H,0))*$B$2</f>
        <v>2.5273485647550397E-2</v>
      </c>
    </row>
    <row r="141" spans="1:2" x14ac:dyDescent="0.2">
      <c r="A141" s="49" t="s">
        <v>342</v>
      </c>
      <c r="B141" s="53">
        <f>INDEX(ValuteAutoDownload!J:J,MATCH(A141,ValuteAutoDownload!H:H,0))*$B$2</f>
        <v>3.6455798989999998E-5</v>
      </c>
    </row>
    <row r="142" spans="1:2" x14ac:dyDescent="0.2">
      <c r="A142" s="49" t="s">
        <v>344</v>
      </c>
      <c r="B142" s="53">
        <f>INDEX(ValuteAutoDownload!J:J,MATCH(A142,ValuteAutoDownload!H:H,0))*$B$2</f>
        <v>7.6427321400066002E-3</v>
      </c>
    </row>
    <row r="143" spans="1:2" x14ac:dyDescent="0.2">
      <c r="A143" s="49" t="s">
        <v>346</v>
      </c>
      <c r="B143" s="53">
        <f>INDEX(ValuteAutoDownload!J:J,MATCH(A143,ValuteAutoDownload!H:H,0))*$B$2</f>
        <v>0.33556688954050856</v>
      </c>
    </row>
    <row r="144" spans="1:2" x14ac:dyDescent="0.2">
      <c r="A144" s="49" t="s">
        <v>348</v>
      </c>
      <c r="B144" s="53">
        <f>INDEX(ValuteAutoDownload!J:J,MATCH(A144,ValuteAutoDownload!H:H,0))*$B$2</f>
        <v>1.5219511586447999E-3</v>
      </c>
    </row>
    <row r="145" spans="1:2" x14ac:dyDescent="0.2">
      <c r="A145" s="49" t="s">
        <v>350</v>
      </c>
      <c r="B145" s="53">
        <f>INDEX(ValuteAutoDownload!J:J,MATCH(A145,ValuteAutoDownload!H:H,0))*$B$2</f>
        <v>0.34070752637074658</v>
      </c>
    </row>
    <row r="146" spans="1:2" x14ac:dyDescent="0.2">
      <c r="A146" s="49" t="s">
        <v>352</v>
      </c>
      <c r="B146" s="53">
        <f>INDEX(ValuteAutoDownload!J:J,MATCH(A146,ValuteAutoDownload!H:H,0))*$B$2</f>
        <v>1.5219511586447999E-3</v>
      </c>
    </row>
    <row r="147" spans="1:2" x14ac:dyDescent="0.2">
      <c r="A147" s="49" t="s">
        <v>354</v>
      </c>
      <c r="B147" s="53">
        <f>INDEX(ValuteAutoDownload!J:J,MATCH(A147,ValuteAutoDownload!H:H,0))*$B$2</f>
        <v>8.3909251163919989E-3</v>
      </c>
    </row>
    <row r="148" spans="1:2" x14ac:dyDescent="0.2">
      <c r="A148" s="49" t="s">
        <v>356</v>
      </c>
      <c r="B148" s="53">
        <f>INDEX(ValuteAutoDownload!J:J,MATCH(A148,ValuteAutoDownload!H:H,0))*$B$2</f>
        <v>3.6905082102616001E-3</v>
      </c>
    </row>
    <row r="149" spans="1:2" x14ac:dyDescent="0.2">
      <c r="A149" s="49" t="s">
        <v>358</v>
      </c>
      <c r="B149" s="53">
        <f>INDEX(ValuteAutoDownload!J:J,MATCH(A149,ValuteAutoDownload!H:H,0))*$B$2</f>
        <v>5.0168966191497397E-2</v>
      </c>
    </row>
    <row r="150" spans="1:2" x14ac:dyDescent="0.2">
      <c r="A150" s="49" t="s">
        <v>360</v>
      </c>
      <c r="B150" s="53">
        <f>INDEX(ValuteAutoDownload!J:J,MATCH(A150,ValuteAutoDownload!H:H,0))*$B$2</f>
        <v>3.5610605900352595E-2</v>
      </c>
    </row>
    <row r="151" spans="1:2" s="57" customFormat="1" x14ac:dyDescent="0.2">
      <c r="A151" s="57" t="s">
        <v>39</v>
      </c>
      <c r="B151" s="58">
        <f>INDEX(ValuteAutoDownload!D:D,MATCH(A151,ValuteAutoDownload!C:C,0))*$B$2</f>
        <v>0</v>
      </c>
    </row>
    <row r="152" spans="1:2" s="57" customFormat="1" x14ac:dyDescent="0.2">
      <c r="A152" s="57" t="s">
        <v>42</v>
      </c>
      <c r="B152" s="58">
        <f>INDEX(ValuteAutoDownload!D:D,MATCH(A152,ValuteAutoDownload!C:C,0))*$B$2</f>
        <v>25.328641470383886</v>
      </c>
    </row>
    <row r="153" spans="1:2" s="57" customFormat="1" x14ac:dyDescent="0.2">
      <c r="A153" s="57" t="s">
        <v>45</v>
      </c>
      <c r="B153" s="58">
        <f>INDEX(ValuteAutoDownload!D:D,MATCH(A153,ValuteAutoDownload!C:C,0))*$B$2</f>
        <v>407.52424928356851</v>
      </c>
    </row>
    <row r="154" spans="1:2" s="57" customFormat="1" x14ac:dyDescent="0.2">
      <c r="A154" s="57" t="s">
        <v>48</v>
      </c>
      <c r="B154" s="58">
        <f>INDEX(ValuteAutoDownload!D:D,MATCH(A154,ValuteAutoDownload!C:C,0))*$B$2</f>
        <v>530.78730626079653</v>
      </c>
    </row>
    <row r="155" spans="1:2" s="57" customFormat="1" x14ac:dyDescent="0.2">
      <c r="A155" s="57" t="s">
        <v>51</v>
      </c>
      <c r="B155" s="58">
        <f>INDEX(ValuteAutoDownload!D:D,MATCH(A155,ValuteAutoDownload!C:C,0))*$B$2</f>
        <v>61708.180719775744</v>
      </c>
    </row>
    <row r="156" spans="1:2" s="57" customFormat="1" x14ac:dyDescent="0.2">
      <c r="A156" s="57" t="s">
        <v>54</v>
      </c>
      <c r="B156" s="58">
        <f>INDEX(ValuteAutoDownload!D:D,MATCH(A156,ValuteAutoDownload!C:C,0))*$B$2</f>
        <v>0.92268506714831355</v>
      </c>
    </row>
    <row r="157" spans="1:2" s="57" customFormat="1" x14ac:dyDescent="0.2">
      <c r="A157" s="57" t="s">
        <v>57</v>
      </c>
      <c r="B157" s="58">
        <f>INDEX(ValuteAutoDownload!D:D,MATCH(A157,ValuteAutoDownload!C:C,0))*$B$2</f>
        <v>1.8144640903169984</v>
      </c>
    </row>
    <row r="158" spans="1:2" s="57" customFormat="1" x14ac:dyDescent="0.2">
      <c r="A158" s="57" t="s">
        <v>60</v>
      </c>
      <c r="B158" s="58">
        <f>INDEX(ValuteAutoDownload!D:D,MATCH(A158,ValuteAutoDownload!C:C,0))*$B$2</f>
        <v>8.3245753090769078E-2</v>
      </c>
    </row>
    <row r="159" spans="1:2" s="57" customFormat="1" x14ac:dyDescent="0.2">
      <c r="A159" s="57" t="s">
        <v>63</v>
      </c>
      <c r="B159" s="58">
        <f>INDEX(ValuteAutoDownload!D:D,MATCH(A159,ValuteAutoDownload!C:C,0))*$B$2</f>
        <v>0.92299116134403458</v>
      </c>
    </row>
    <row r="160" spans="1:2" s="57" customFormat="1" x14ac:dyDescent="0.2">
      <c r="A160" s="57" t="s">
        <v>66</v>
      </c>
      <c r="B160" s="58">
        <f>INDEX(ValuteAutoDownload!D:D,MATCH(A160,ValuteAutoDownload!C:C,0))*$B$2</f>
        <v>0.11928029571460791</v>
      </c>
    </row>
    <row r="161" spans="1:2" s="57" customFormat="1" x14ac:dyDescent="0.2">
      <c r="A161" s="57" t="s">
        <v>69</v>
      </c>
      <c r="B161" s="58">
        <f>INDEX(ValuteAutoDownload!D:D,MATCH(A161,ValuteAutoDownload!C:C,0))*$B$2</f>
        <v>3041.7572833026443</v>
      </c>
    </row>
    <row r="162" spans="1:2" s="57" customFormat="1" x14ac:dyDescent="0.2">
      <c r="A162" s="57" t="s">
        <v>72</v>
      </c>
      <c r="B162" s="58">
        <f>INDEX(ValuteAutoDownload!D:D,MATCH(A162,ValuteAutoDownload!C:C,0))*$B$2</f>
        <v>2.3582243230873026</v>
      </c>
    </row>
    <row r="163" spans="1:2" s="57" customFormat="1" x14ac:dyDescent="0.2">
      <c r="A163" s="57" t="s">
        <v>75</v>
      </c>
      <c r="B163" s="58">
        <f>INDEX(ValuteAutoDownload!D:D,MATCH(A163,ValuteAutoDownload!C:C,0))*$B$2</f>
        <v>0.99753935450252718</v>
      </c>
    </row>
    <row r="164" spans="1:2" s="57" customFormat="1" x14ac:dyDescent="0.2">
      <c r="A164" s="57" t="s">
        <v>78</v>
      </c>
      <c r="B164" s="58">
        <f>INDEX(ValuteAutoDownload!D:D,MATCH(A164,ValuteAutoDownload!C:C,0))*$B$2</f>
        <v>0.37702530573130072</v>
      </c>
    </row>
    <row r="165" spans="1:2" s="57" customFormat="1" x14ac:dyDescent="0.2">
      <c r="A165" s="57" t="s">
        <v>81</v>
      </c>
      <c r="B165" s="58">
        <f>INDEX(ValuteAutoDownload!D:D,MATCH(A165,ValuteAutoDownload!C:C,0))*$B$2</f>
        <v>0</v>
      </c>
    </row>
    <row r="166" spans="1:2" s="57" customFormat="1" x14ac:dyDescent="0.2">
      <c r="A166" s="57" t="s">
        <v>84</v>
      </c>
      <c r="B166" s="58">
        <f>INDEX(ValuteAutoDownload!D:D,MATCH(A166,ValuteAutoDownload!C:C,0))*$B$2</f>
        <v>7.6819805679941719E-5</v>
      </c>
    </row>
    <row r="167" spans="1:2" s="57" customFormat="1" x14ac:dyDescent="0.2">
      <c r="A167" s="57" t="s">
        <v>87</v>
      </c>
      <c r="B167" s="58">
        <f>INDEX(ValuteAutoDownload!D:D,MATCH(A167,ValuteAutoDownload!C:C,0))*$B$2</f>
        <v>0.47400334276984879</v>
      </c>
    </row>
    <row r="168" spans="1:2" s="57" customFormat="1" x14ac:dyDescent="0.2">
      <c r="A168" s="57" t="s">
        <v>90</v>
      </c>
      <c r="B168" s="58">
        <f>INDEX(ValuteAutoDownload!D:D,MATCH(A168,ValuteAutoDownload!C:C,0))*$B$2</f>
        <v>1.1014930842953674</v>
      </c>
    </row>
    <row r="169" spans="1:2" s="57" customFormat="1" x14ac:dyDescent="0.2">
      <c r="A169" s="57" t="s">
        <v>93</v>
      </c>
      <c r="B169" s="58">
        <f>INDEX(ValuteAutoDownload!D:D,MATCH(A169,ValuteAutoDownload!C:C,0))*$B$2</f>
        <v>0.24555050635006181</v>
      </c>
    </row>
    <row r="170" spans="1:2" s="57" customFormat="1" x14ac:dyDescent="0.2">
      <c r="A170" s="57" t="s">
        <v>96</v>
      </c>
      <c r="B170" s="58">
        <f>INDEX(ValuteAutoDownload!D:D,MATCH(A170,ValuteAutoDownload!C:C,0))*$B$2</f>
        <v>6.892488979794208E-3</v>
      </c>
    </row>
    <row r="171" spans="1:2" s="57" customFormat="1" x14ac:dyDescent="0.2">
      <c r="A171" s="57" t="s">
        <v>99</v>
      </c>
      <c r="B171" s="58">
        <f>INDEX(ValuteAutoDownload!D:D,MATCH(A171,ValuteAutoDownload!C:C,0))*$B$2</f>
        <v>1.540303864565441E-5</v>
      </c>
    </row>
    <row r="172" spans="1:2" s="57" customFormat="1" x14ac:dyDescent="0.2">
      <c r="A172" s="57" t="s">
        <v>102</v>
      </c>
      <c r="B172" s="58">
        <f>INDEX(ValuteAutoDownload!D:D,MATCH(A172,ValuteAutoDownload!C:C,0))*$B$2</f>
        <v>0.68633845593308751</v>
      </c>
    </row>
    <row r="173" spans="1:2" s="57" customFormat="1" x14ac:dyDescent="0.2">
      <c r="A173" s="57" t="s">
        <v>105</v>
      </c>
      <c r="B173" s="58">
        <f>INDEX(ValuteAutoDownload!D:D,MATCH(A173,ValuteAutoDownload!C:C,0))*$B$2</f>
        <v>171.45140510278969</v>
      </c>
    </row>
    <row r="174" spans="1:2" s="57" customFormat="1" x14ac:dyDescent="0.2">
      <c r="A174" s="57" t="s">
        <v>108</v>
      </c>
      <c r="B174" s="58">
        <f>INDEX(ValuteAutoDownload!D:D,MATCH(A174,ValuteAutoDownload!C:C,0))*$B$2</f>
        <v>0.92296453969407766</v>
      </c>
    </row>
    <row r="175" spans="1:2" s="57" customFormat="1" x14ac:dyDescent="0.2">
      <c r="A175" s="57" t="s">
        <v>111</v>
      </c>
      <c r="B175" s="58">
        <f>INDEX(ValuteAutoDownload!D:D,MATCH(A175,ValuteAutoDownload!C:C,0))*$B$2</f>
        <v>0.92275586965579925</v>
      </c>
    </row>
    <row r="176" spans="1:2" s="57" customFormat="1" x14ac:dyDescent="0.2">
      <c r="A176" s="57" t="s">
        <v>114</v>
      </c>
      <c r="B176" s="58">
        <f>INDEX(ValuteAutoDownload!D:D,MATCH(A176,ValuteAutoDownload!C:C,0))*$B$2</f>
        <v>0</v>
      </c>
    </row>
    <row r="177" spans="1:2" s="57" customFormat="1" x14ac:dyDescent="0.2">
      <c r="A177" s="57" t="s">
        <v>117</v>
      </c>
      <c r="B177" s="58">
        <f>INDEX(ValuteAutoDownload!D:D,MATCH(A177,ValuteAutoDownload!C:C,0))*$B$2</f>
        <v>150.09016091993664</v>
      </c>
    </row>
    <row r="178" spans="1:2" s="57" customFormat="1" x14ac:dyDescent="0.2">
      <c r="A178" s="57" t="s">
        <v>120</v>
      </c>
      <c r="B178" s="58">
        <f>INDEX(ValuteAutoDownload!D:D,MATCH(A178,ValuteAutoDownload!C:C,0))*$B$2</f>
        <v>6.1666854638817235E-4</v>
      </c>
    </row>
    <row r="179" spans="1:2" s="57" customFormat="1" x14ac:dyDescent="0.2">
      <c r="A179" s="57" t="s">
        <v>123</v>
      </c>
      <c r="B179" s="58">
        <f>INDEX(ValuteAutoDownload!D:D,MATCH(A179,ValuteAutoDownload!C:C,0))*$B$2</f>
        <v>0.55487585676835149</v>
      </c>
    </row>
    <row r="180" spans="1:2" s="57" customFormat="1" x14ac:dyDescent="0.2">
      <c r="A180" s="57" t="s">
        <v>126</v>
      </c>
      <c r="B180" s="58">
        <f>INDEX(ValuteAutoDownload!D:D,MATCH(A180,ValuteAutoDownload!C:C,0))*$B$2</f>
        <v>0.70835628755227475</v>
      </c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3F87-1F11-4F7E-B95A-9262EC686F60}">
  <dimension ref="B1:K147"/>
  <sheetViews>
    <sheetView workbookViewId="0">
      <selection activeCell="C13" sqref="C13"/>
    </sheetView>
  </sheetViews>
  <sheetFormatPr defaultRowHeight="12.75" x14ac:dyDescent="0.2"/>
  <cols>
    <col min="1" max="1" width="8.140625" style="49" customWidth="1"/>
    <col min="2" max="2" width="8.5703125" style="49" bestFit="1" customWidth="1"/>
    <col min="3" max="3" width="15.7109375" style="49" bestFit="1" customWidth="1"/>
    <col min="4" max="4" width="24.28515625" style="49" bestFit="1" customWidth="1"/>
    <col min="5" max="5" width="16.5703125" style="49" bestFit="1" customWidth="1"/>
    <col min="6" max="6" width="9.140625" style="49"/>
    <col min="7" max="7" width="15.85546875" style="49" bestFit="1" customWidth="1"/>
    <col min="8" max="8" width="16.85546875" style="49" bestFit="1" customWidth="1"/>
    <col min="9" max="9" width="35.85546875" style="49" bestFit="1" customWidth="1"/>
    <col min="10" max="10" width="14" style="49" bestFit="1" customWidth="1"/>
    <col min="11" max="11" width="16.5703125" style="49" bestFit="1" customWidth="1"/>
    <col min="12" max="16384" width="9.140625" style="49"/>
  </cols>
  <sheetData>
    <row r="1" spans="2:11" x14ac:dyDescent="0.2">
      <c r="B1" s="49" t="s">
        <v>31</v>
      </c>
      <c r="C1" s="49" t="s">
        <v>32</v>
      </c>
      <c r="D1" s="49" t="s">
        <v>33</v>
      </c>
      <c r="G1" s="49" t="s">
        <v>34</v>
      </c>
      <c r="H1" s="49" t="s">
        <v>35</v>
      </c>
      <c r="I1" s="49" t="s">
        <v>36</v>
      </c>
      <c r="J1" s="49" t="s">
        <v>37</v>
      </c>
      <c r="K1" s="49" t="s">
        <v>38</v>
      </c>
    </row>
    <row r="2" spans="2:11" x14ac:dyDescent="0.2">
      <c r="B2" s="49" t="s">
        <v>39</v>
      </c>
      <c r="C2" s="49" t="s">
        <v>39</v>
      </c>
      <c r="G2" s="49" t="s">
        <v>29</v>
      </c>
      <c r="H2" s="49" t="s">
        <v>40</v>
      </c>
      <c r="I2" s="49" t="s">
        <v>41</v>
      </c>
      <c r="J2" s="49">
        <v>0.27026433</v>
      </c>
      <c r="K2" s="49">
        <v>3.7000813099999998</v>
      </c>
    </row>
    <row r="3" spans="2:11" x14ac:dyDescent="0.2">
      <c r="B3" s="49" t="s">
        <v>42</v>
      </c>
      <c r="C3" s="49" t="s">
        <v>42</v>
      </c>
      <c r="D3" s="49">
        <v>27.443681548567906</v>
      </c>
      <c r="G3" s="49" t="s">
        <v>29</v>
      </c>
      <c r="H3" s="49" t="s">
        <v>43</v>
      </c>
      <c r="I3" s="49" t="s">
        <v>44</v>
      </c>
      <c r="J3" s="49">
        <v>1.414021E-2</v>
      </c>
      <c r="K3" s="49">
        <v>70.720309389999997</v>
      </c>
    </row>
    <row r="4" spans="2:11" x14ac:dyDescent="0.2">
      <c r="B4" s="49" t="s">
        <v>45</v>
      </c>
      <c r="C4" s="49" t="s">
        <v>45</v>
      </c>
      <c r="D4" s="49">
        <v>441.55410915877877</v>
      </c>
      <c r="G4" s="49" t="s">
        <v>29</v>
      </c>
      <c r="H4" s="49" t="s">
        <v>46</v>
      </c>
      <c r="I4" s="49" t="s">
        <v>47</v>
      </c>
      <c r="J4" s="49">
        <v>1.079067E-2</v>
      </c>
      <c r="K4" s="49">
        <v>92.672626170000001</v>
      </c>
    </row>
    <row r="5" spans="2:11" x14ac:dyDescent="0.2">
      <c r="B5" s="49" t="s">
        <v>48</v>
      </c>
      <c r="C5" s="49" t="s">
        <v>48</v>
      </c>
      <c r="D5" s="49">
        <v>575.11011082359119</v>
      </c>
      <c r="G5" s="49" t="s">
        <v>29</v>
      </c>
      <c r="H5" s="49" t="s">
        <v>49</v>
      </c>
      <c r="I5" s="49" t="s">
        <v>50</v>
      </c>
      <c r="J5" s="49">
        <v>2.5389900000000001E-3</v>
      </c>
      <c r="K5" s="49">
        <v>393.85722509999999</v>
      </c>
    </row>
    <row r="6" spans="2:11" x14ac:dyDescent="0.2">
      <c r="B6" s="49" t="s">
        <v>51</v>
      </c>
      <c r="C6" s="49" t="s">
        <v>51</v>
      </c>
      <c r="D6" s="49">
        <v>66861.053823007765</v>
      </c>
      <c r="G6" s="49" t="s">
        <v>29</v>
      </c>
      <c r="H6" s="49" t="s">
        <v>52</v>
      </c>
      <c r="I6" s="49" t="s">
        <v>53</v>
      </c>
      <c r="J6" s="49">
        <v>0.55516734999999995</v>
      </c>
      <c r="K6" s="49">
        <v>1.80125866</v>
      </c>
    </row>
    <row r="7" spans="2:11" x14ac:dyDescent="0.2">
      <c r="B7" s="49" t="s">
        <v>54</v>
      </c>
      <c r="C7" s="49" t="s">
        <v>54</v>
      </c>
      <c r="D7" s="49">
        <v>0.99973285902623377</v>
      </c>
      <c r="G7" s="49" t="s">
        <v>29</v>
      </c>
      <c r="H7" s="49" t="s">
        <v>55</v>
      </c>
      <c r="I7" s="49" t="s">
        <v>56</v>
      </c>
      <c r="J7" s="49">
        <v>1.1296800000000001E-3</v>
      </c>
      <c r="K7" s="49">
        <v>885.20842671000003</v>
      </c>
    </row>
    <row r="8" spans="2:11" x14ac:dyDescent="0.2">
      <c r="B8" s="49" t="s">
        <v>57</v>
      </c>
      <c r="C8" s="49" t="s">
        <v>57</v>
      </c>
      <c r="D8" s="49">
        <v>1.9659788991919016</v>
      </c>
      <c r="G8" s="49" t="s">
        <v>29</v>
      </c>
      <c r="H8" s="49" t="s">
        <v>58</v>
      </c>
      <c r="I8" s="49" t="s">
        <v>59</v>
      </c>
      <c r="J8" s="49">
        <v>1.0758E-3</v>
      </c>
      <c r="K8" s="49">
        <v>929.53929539000001</v>
      </c>
    </row>
    <row r="9" spans="2:11" x14ac:dyDescent="0.2">
      <c r="B9" s="49" t="s">
        <v>60</v>
      </c>
      <c r="C9" s="49" t="s">
        <v>60</v>
      </c>
      <c r="D9" s="49">
        <v>9.0197097257074241E-2</v>
      </c>
      <c r="G9" s="49" t="s">
        <v>29</v>
      </c>
      <c r="H9" s="49" t="s">
        <v>61</v>
      </c>
      <c r="I9" s="49" t="s">
        <v>62</v>
      </c>
      <c r="J9" s="49">
        <v>0.65468031000000004</v>
      </c>
      <c r="K9" s="49">
        <v>1.52746307</v>
      </c>
    </row>
    <row r="10" spans="2:11" x14ac:dyDescent="0.2">
      <c r="B10" s="49" t="s">
        <v>63</v>
      </c>
      <c r="C10" s="49" t="s">
        <v>63</v>
      </c>
      <c r="D10" s="49">
        <v>1.0000645132778467</v>
      </c>
      <c r="G10" s="49" t="s">
        <v>29</v>
      </c>
      <c r="H10" s="49" t="s">
        <v>64</v>
      </c>
      <c r="I10" s="49" t="s">
        <v>65</v>
      </c>
      <c r="J10" s="49">
        <v>0.55281279999999999</v>
      </c>
      <c r="K10" s="49">
        <v>1.8089306199999999</v>
      </c>
    </row>
    <row r="11" spans="2:11" x14ac:dyDescent="0.2">
      <c r="B11" s="49" t="s">
        <v>66</v>
      </c>
      <c r="C11" s="49" t="s">
        <v>66</v>
      </c>
      <c r="D11" s="49">
        <v>0.1292406643458677</v>
      </c>
      <c r="G11" s="49" t="s">
        <v>29</v>
      </c>
      <c r="H11" s="49" t="s">
        <v>67</v>
      </c>
      <c r="I11" s="49" t="s">
        <v>68</v>
      </c>
      <c r="J11" s="49">
        <v>0.58827026000000004</v>
      </c>
      <c r="K11" s="49">
        <v>1.6998989499999999</v>
      </c>
    </row>
    <row r="12" spans="2:11" x14ac:dyDescent="0.2">
      <c r="B12" s="49" t="s">
        <v>69</v>
      </c>
      <c r="C12" s="49" t="s">
        <v>69</v>
      </c>
      <c r="D12" s="49">
        <v>3295.7558473320532</v>
      </c>
      <c r="G12" s="49" t="s">
        <v>29</v>
      </c>
      <c r="H12" s="49" t="s">
        <v>70</v>
      </c>
      <c r="I12" s="49" t="s">
        <v>71</v>
      </c>
      <c r="J12" s="49">
        <v>0.55243302999999999</v>
      </c>
      <c r="K12" s="49">
        <v>1.8101741499999999</v>
      </c>
    </row>
    <row r="13" spans="2:11" x14ac:dyDescent="0.2">
      <c r="B13" s="49" t="s">
        <v>72</v>
      </c>
      <c r="C13" s="49" t="s">
        <v>72</v>
      </c>
      <c r="D13" s="50">
        <v>2.5551452263465659</v>
      </c>
      <c r="G13" s="49" t="s">
        <v>29</v>
      </c>
      <c r="H13" s="49" t="s">
        <v>73</v>
      </c>
      <c r="I13" s="49" t="s">
        <v>74</v>
      </c>
      <c r="J13" s="49">
        <v>0.49554408</v>
      </c>
      <c r="K13" s="49">
        <v>2.01798396</v>
      </c>
    </row>
    <row r="14" spans="2:11" x14ac:dyDescent="0.2">
      <c r="B14" s="49" t="s">
        <v>75</v>
      </c>
      <c r="C14" s="49" t="s">
        <v>75</v>
      </c>
      <c r="D14" s="49">
        <v>1.0808377705192582</v>
      </c>
      <c r="G14" s="49" t="s">
        <v>29</v>
      </c>
      <c r="H14" s="49" t="s">
        <v>76</v>
      </c>
      <c r="I14" s="49" t="s">
        <v>77</v>
      </c>
      <c r="J14" s="49">
        <v>8.4302400000000003E-3</v>
      </c>
      <c r="K14" s="49">
        <v>118.62061539</v>
      </c>
    </row>
    <row r="15" spans="2:11" x14ac:dyDescent="0.2">
      <c r="B15" s="49" t="s">
        <v>78</v>
      </c>
      <c r="C15" s="49" t="s">
        <v>78</v>
      </c>
      <c r="D15" s="49">
        <v>0.40850838519466992</v>
      </c>
      <c r="G15" s="49" t="s">
        <v>29</v>
      </c>
      <c r="H15" s="49" t="s">
        <v>79</v>
      </c>
      <c r="I15" s="49" t="s">
        <v>80</v>
      </c>
      <c r="J15" s="49">
        <v>0.55314929999999995</v>
      </c>
      <c r="K15" s="49">
        <v>1.8078301800000001</v>
      </c>
    </row>
    <row r="16" spans="2:11" x14ac:dyDescent="0.2">
      <c r="B16" s="49" t="s">
        <v>81</v>
      </c>
      <c r="C16" s="49" t="s">
        <v>81</v>
      </c>
      <c r="G16" s="49" t="s">
        <v>29</v>
      </c>
      <c r="H16" s="49" t="s">
        <v>82</v>
      </c>
      <c r="I16" s="49" t="s">
        <v>83</v>
      </c>
      <c r="J16" s="49">
        <v>2.6543369299999999</v>
      </c>
      <c r="K16" s="49">
        <v>0.37674192000000001</v>
      </c>
    </row>
    <row r="17" spans="2:11" x14ac:dyDescent="0.2">
      <c r="B17" s="49" t="s">
        <v>84</v>
      </c>
      <c r="C17" s="49" t="s">
        <v>84</v>
      </c>
      <c r="D17" s="49">
        <v>8.3234558243807622E-5</v>
      </c>
      <c r="G17" s="49" t="s">
        <v>29</v>
      </c>
      <c r="H17" s="49" t="s">
        <v>85</v>
      </c>
      <c r="I17" s="49" t="s">
        <v>86</v>
      </c>
      <c r="J17" s="49">
        <v>3.4736000000000001E-4</v>
      </c>
      <c r="K17" s="49">
        <v>2878.8629737599999</v>
      </c>
    </row>
    <row r="18" spans="2:11" x14ac:dyDescent="0.2">
      <c r="B18" s="49" t="s">
        <v>87</v>
      </c>
      <c r="C18" s="49" t="s">
        <v>87</v>
      </c>
      <c r="D18" s="49">
        <v>0.51358446552069459</v>
      </c>
      <c r="G18" s="49" t="s">
        <v>29</v>
      </c>
      <c r="H18" s="49" t="s">
        <v>88</v>
      </c>
      <c r="I18" s="49" t="s">
        <v>89</v>
      </c>
      <c r="J18" s="49">
        <v>0.74393640000000005</v>
      </c>
      <c r="K18" s="49">
        <v>1.34420093</v>
      </c>
    </row>
    <row r="19" spans="2:11" x14ac:dyDescent="0.2">
      <c r="B19" s="49" t="s">
        <v>90</v>
      </c>
      <c r="C19" s="49" t="s">
        <v>90</v>
      </c>
      <c r="D19" s="50">
        <v>1.1934720410764206</v>
      </c>
      <c r="G19" s="49" t="s">
        <v>29</v>
      </c>
      <c r="H19" s="49" t="s">
        <v>91</v>
      </c>
      <c r="I19" s="49" t="s">
        <v>92</v>
      </c>
      <c r="J19" s="49">
        <v>0.14577259000000001</v>
      </c>
      <c r="K19" s="49">
        <v>6.86</v>
      </c>
    </row>
    <row r="20" spans="2:11" x14ac:dyDescent="0.2">
      <c r="B20" s="49" t="s">
        <v>93</v>
      </c>
      <c r="C20" s="49" t="s">
        <v>93</v>
      </c>
      <c r="D20" s="49">
        <v>0.26605492869565117</v>
      </c>
      <c r="G20" s="49" t="s">
        <v>29</v>
      </c>
      <c r="H20" s="49" t="s">
        <v>94</v>
      </c>
      <c r="I20" s="49" t="s">
        <v>95</v>
      </c>
      <c r="J20" s="49">
        <v>0.17691063000000001</v>
      </c>
      <c r="K20" s="49">
        <v>5.6525714799999998</v>
      </c>
    </row>
    <row r="21" spans="2:11" x14ac:dyDescent="0.2">
      <c r="B21" s="49" t="s">
        <v>96</v>
      </c>
      <c r="C21" s="49" t="s">
        <v>96</v>
      </c>
      <c r="D21" s="49">
        <v>7.4680386178492923E-3</v>
      </c>
      <c r="G21" s="49" t="s">
        <v>29</v>
      </c>
      <c r="H21" s="49" t="s">
        <v>97</v>
      </c>
      <c r="I21" s="49" t="s">
        <v>98</v>
      </c>
      <c r="J21" s="49">
        <v>1</v>
      </c>
      <c r="K21" s="49">
        <v>1</v>
      </c>
    </row>
    <row r="22" spans="2:11" x14ac:dyDescent="0.2">
      <c r="B22" s="49" t="s">
        <v>99</v>
      </c>
      <c r="C22" s="49" t="s">
        <v>99</v>
      </c>
      <c r="D22" s="49">
        <v>1.6689252282476152E-5</v>
      </c>
      <c r="G22" s="49" t="s">
        <v>29</v>
      </c>
      <c r="H22" s="49" t="s">
        <v>100</v>
      </c>
      <c r="I22" s="49" t="s">
        <v>101</v>
      </c>
      <c r="J22" s="49">
        <v>7.3649300000000001E-2</v>
      </c>
      <c r="K22" s="49">
        <v>13.57786181</v>
      </c>
    </row>
    <row r="23" spans="2:11" x14ac:dyDescent="0.2">
      <c r="B23" s="49" t="s">
        <v>102</v>
      </c>
      <c r="C23" s="49" t="s">
        <v>102</v>
      </c>
      <c r="D23" s="49">
        <v>0.74365038650760229</v>
      </c>
      <c r="G23" s="49" t="s">
        <v>29</v>
      </c>
      <c r="H23" s="49" t="s">
        <v>103</v>
      </c>
      <c r="I23" s="49" t="s">
        <v>104</v>
      </c>
      <c r="J23" s="49">
        <v>0.30556941999999998</v>
      </c>
      <c r="K23" s="49">
        <v>3.2725787300000002</v>
      </c>
    </row>
    <row r="24" spans="2:11" x14ac:dyDescent="0.2">
      <c r="B24" s="49" t="s">
        <v>105</v>
      </c>
      <c r="C24" s="49" t="s">
        <v>105</v>
      </c>
      <c r="D24" s="49">
        <v>185.76826428678399</v>
      </c>
      <c r="G24" s="49" t="s">
        <v>29</v>
      </c>
      <c r="H24" s="49" t="s">
        <v>106</v>
      </c>
      <c r="I24" s="49" t="s">
        <v>107</v>
      </c>
      <c r="J24" s="49">
        <v>0.49637956</v>
      </c>
      <c r="K24" s="49">
        <v>2.0145873700000001</v>
      </c>
    </row>
    <row r="25" spans="2:11" x14ac:dyDescent="0.2">
      <c r="B25" s="49" t="s">
        <v>108</v>
      </c>
      <c r="C25" s="49" t="s">
        <v>108</v>
      </c>
      <c r="D25" s="49">
        <v>1.0000356686165739</v>
      </c>
      <c r="G25" s="49" t="s">
        <v>29</v>
      </c>
      <c r="H25" s="49" t="s">
        <v>109</v>
      </c>
      <c r="I25" s="49" t="s">
        <v>110</v>
      </c>
      <c r="J25" s="49">
        <v>0.72272760999999996</v>
      </c>
      <c r="K25" s="49">
        <v>1.38364716</v>
      </c>
    </row>
    <row r="26" spans="2:11" x14ac:dyDescent="0.2">
      <c r="B26" s="49" t="s">
        <v>111</v>
      </c>
      <c r="C26" s="49" t="s">
        <v>111</v>
      </c>
      <c r="D26" s="49">
        <v>0.99980957381848001</v>
      </c>
      <c r="G26" s="49" t="s">
        <v>29</v>
      </c>
      <c r="H26" s="49" t="s">
        <v>112</v>
      </c>
      <c r="I26" s="49" t="s">
        <v>113</v>
      </c>
      <c r="J26" s="49">
        <v>3.5394000000000002E-4</v>
      </c>
      <c r="K26" s="49">
        <v>2825.3218884100002</v>
      </c>
    </row>
    <row r="27" spans="2:11" x14ac:dyDescent="0.2">
      <c r="B27" s="49" t="s">
        <v>114</v>
      </c>
      <c r="C27" s="49" t="s">
        <v>114</v>
      </c>
      <c r="G27" s="49" t="s">
        <v>29</v>
      </c>
      <c r="H27" s="49" t="s">
        <v>115</v>
      </c>
      <c r="I27" s="49" t="s">
        <v>116</v>
      </c>
      <c r="J27" s="49">
        <v>1.12957218</v>
      </c>
      <c r="K27" s="49">
        <v>0.88529091999999998</v>
      </c>
    </row>
    <row r="28" spans="2:11" x14ac:dyDescent="0.2">
      <c r="B28" s="49" t="s">
        <v>117</v>
      </c>
      <c r="C28" s="49" t="s">
        <v>117</v>
      </c>
      <c r="D28" s="49">
        <v>162.62327313039361</v>
      </c>
      <c r="G28" s="49" t="s">
        <v>29</v>
      </c>
      <c r="H28" s="49" t="s">
        <v>118</v>
      </c>
      <c r="I28" s="49" t="s">
        <v>119</v>
      </c>
      <c r="J28" s="49">
        <v>1.04839E-3</v>
      </c>
      <c r="K28" s="49">
        <v>953.84615384999995</v>
      </c>
    </row>
    <row r="29" spans="2:11" x14ac:dyDescent="0.2">
      <c r="B29" s="49" t="s">
        <v>120</v>
      </c>
      <c r="C29" s="49" t="s">
        <v>120</v>
      </c>
      <c r="D29" s="49">
        <v>6.6816276853551987E-4</v>
      </c>
      <c r="G29" s="49" t="s">
        <v>29</v>
      </c>
      <c r="H29" s="49" t="s">
        <v>121</v>
      </c>
      <c r="I29" s="49" t="s">
        <v>122</v>
      </c>
      <c r="J29" s="49">
        <v>0.13779775</v>
      </c>
      <c r="K29" s="49">
        <v>7.2570125799999996</v>
      </c>
    </row>
    <row r="30" spans="2:11" x14ac:dyDescent="0.2">
      <c r="B30" s="49" t="s">
        <v>123</v>
      </c>
      <c r="C30" s="49" t="s">
        <v>123</v>
      </c>
      <c r="D30" s="49">
        <v>0.60121014899061698</v>
      </c>
      <c r="G30" s="49" t="s">
        <v>29</v>
      </c>
      <c r="H30" s="49" t="s">
        <v>124</v>
      </c>
      <c r="I30" s="49" t="s">
        <v>125</v>
      </c>
      <c r="J30" s="49">
        <v>2.4927E-4</v>
      </c>
      <c r="K30" s="49">
        <v>4011.6959064299999</v>
      </c>
    </row>
    <row r="31" spans="2:11" x14ac:dyDescent="0.2">
      <c r="B31" s="49" t="s">
        <v>126</v>
      </c>
      <c r="C31" s="49" t="s">
        <v>126</v>
      </c>
      <c r="D31" s="49">
        <v>0.76750679270504873</v>
      </c>
      <c r="G31" s="49" t="s">
        <v>29</v>
      </c>
      <c r="H31" s="49" t="s">
        <v>127</v>
      </c>
      <c r="I31" s="49" t="s">
        <v>128</v>
      </c>
      <c r="J31" s="49">
        <v>1.8990700000000001E-3</v>
      </c>
      <c r="K31" s="49">
        <v>526.57365385000003</v>
      </c>
    </row>
    <row r="32" spans="2:11" x14ac:dyDescent="0.2">
      <c r="G32" s="49" t="s">
        <v>29</v>
      </c>
      <c r="H32" s="49" t="s">
        <v>129</v>
      </c>
      <c r="I32" s="49" t="s">
        <v>130</v>
      </c>
      <c r="J32" s="49">
        <v>1</v>
      </c>
      <c r="K32" s="49">
        <v>1</v>
      </c>
    </row>
    <row r="33" spans="7:11" x14ac:dyDescent="0.2">
      <c r="G33" s="49" t="s">
        <v>29</v>
      </c>
      <c r="H33" s="49" t="s">
        <v>131</v>
      </c>
      <c r="I33" s="49" t="s">
        <v>132</v>
      </c>
      <c r="J33" s="49">
        <v>9.7726500000000008E-3</v>
      </c>
      <c r="K33" s="49">
        <v>102.32642487</v>
      </c>
    </row>
    <row r="34" spans="7:11" x14ac:dyDescent="0.2">
      <c r="G34" s="49" t="s">
        <v>29</v>
      </c>
      <c r="H34" s="49" t="s">
        <v>133</v>
      </c>
      <c r="I34" s="49" t="s">
        <v>134</v>
      </c>
      <c r="J34" s="49">
        <v>4.2639669999999998E-2</v>
      </c>
      <c r="K34" s="49">
        <v>23.452341409999999</v>
      </c>
    </row>
    <row r="35" spans="7:11" x14ac:dyDescent="0.2">
      <c r="G35" s="49" t="s">
        <v>29</v>
      </c>
      <c r="H35" s="49" t="s">
        <v>135</v>
      </c>
      <c r="I35" s="49" t="s">
        <v>136</v>
      </c>
      <c r="J35" s="49">
        <v>5.6187700000000004E-3</v>
      </c>
      <c r="K35" s="49">
        <v>177.97503717000001</v>
      </c>
    </row>
    <row r="36" spans="7:11" x14ac:dyDescent="0.2">
      <c r="G36" s="49" t="s">
        <v>29</v>
      </c>
      <c r="H36" s="49" t="s">
        <v>137</v>
      </c>
      <c r="I36" s="49" t="s">
        <v>138</v>
      </c>
      <c r="J36" s="49">
        <v>0.14497858999999999</v>
      </c>
      <c r="K36" s="49">
        <v>6.8975701799999998</v>
      </c>
    </row>
    <row r="37" spans="7:11" x14ac:dyDescent="0.2">
      <c r="G37" s="49" t="s">
        <v>29</v>
      </c>
      <c r="H37" s="49" t="s">
        <v>139</v>
      </c>
      <c r="I37" s="49" t="s">
        <v>140</v>
      </c>
      <c r="J37" s="49">
        <v>1.6740000000000001E-2</v>
      </c>
      <c r="K37" s="49">
        <v>59.737171459999999</v>
      </c>
    </row>
    <row r="38" spans="7:11" x14ac:dyDescent="0.2">
      <c r="G38" s="49" t="s">
        <v>29</v>
      </c>
      <c r="H38" s="49" t="s">
        <v>141</v>
      </c>
      <c r="I38" s="49" t="s">
        <v>142</v>
      </c>
      <c r="J38" s="49">
        <v>7.3256099999999998E-3</v>
      </c>
      <c r="K38" s="49">
        <v>136.50748254000001</v>
      </c>
    </row>
    <row r="39" spans="7:11" x14ac:dyDescent="0.2">
      <c r="G39" s="49" t="s">
        <v>29</v>
      </c>
      <c r="H39" s="49" t="s">
        <v>143</v>
      </c>
      <c r="I39" s="49" t="s">
        <v>144</v>
      </c>
      <c r="J39" s="49">
        <v>2.0694890000000001E-2</v>
      </c>
      <c r="K39" s="49">
        <v>48.321098749999997</v>
      </c>
    </row>
    <row r="40" spans="7:11" x14ac:dyDescent="0.2">
      <c r="G40" s="49" t="s">
        <v>29</v>
      </c>
      <c r="H40" s="49" t="s">
        <v>145</v>
      </c>
      <c r="I40" s="49" t="s">
        <v>146</v>
      </c>
      <c r="J40" s="49">
        <v>6.6383109999999995E-2</v>
      </c>
      <c r="K40" s="49">
        <v>15.06407323</v>
      </c>
    </row>
    <row r="41" spans="7:11" x14ac:dyDescent="0.2">
      <c r="G41" s="49" t="s">
        <v>29</v>
      </c>
      <c r="H41" s="49" t="s">
        <v>147</v>
      </c>
      <c r="I41" s="49" t="s">
        <v>148</v>
      </c>
      <c r="J41" s="49">
        <v>1.7317329999999999E-2</v>
      </c>
      <c r="K41" s="49">
        <v>57.74561404</v>
      </c>
    </row>
    <row r="42" spans="7:11" x14ac:dyDescent="0.2">
      <c r="G42" s="49" t="s">
        <v>29</v>
      </c>
      <c r="H42" s="49" t="s">
        <v>10</v>
      </c>
      <c r="I42" s="49" t="s">
        <v>149</v>
      </c>
      <c r="J42" s="49">
        <v>1.08350389</v>
      </c>
      <c r="K42" s="49">
        <v>0.92293161999999995</v>
      </c>
    </row>
    <row r="43" spans="7:11" x14ac:dyDescent="0.2">
      <c r="G43" s="49" t="s">
        <v>29</v>
      </c>
      <c r="H43" s="49" t="s">
        <v>150</v>
      </c>
      <c r="I43" s="49" t="s">
        <v>151</v>
      </c>
      <c r="J43" s="49">
        <v>0.44404779999999999</v>
      </c>
      <c r="K43" s="49">
        <v>2.2520098100000001</v>
      </c>
    </row>
    <row r="44" spans="7:11" x14ac:dyDescent="0.2">
      <c r="G44" s="49" t="s">
        <v>29</v>
      </c>
      <c r="H44" s="49" t="s">
        <v>152</v>
      </c>
      <c r="I44" s="49" t="s">
        <v>153</v>
      </c>
      <c r="J44" s="49">
        <v>1.28360154</v>
      </c>
      <c r="K44" s="49">
        <v>0.77905796000000005</v>
      </c>
    </row>
    <row r="45" spans="7:11" x14ac:dyDescent="0.2">
      <c r="G45" s="49" t="s">
        <v>29</v>
      </c>
      <c r="H45" s="49" t="s">
        <v>154</v>
      </c>
      <c r="I45" s="49" t="s">
        <v>155</v>
      </c>
      <c r="J45" s="49">
        <v>0.35200425000000002</v>
      </c>
      <c r="K45" s="49">
        <v>2.8408747999999999</v>
      </c>
    </row>
    <row r="46" spans="7:11" x14ac:dyDescent="0.2">
      <c r="G46" s="49" t="s">
        <v>29</v>
      </c>
      <c r="H46" s="49" t="s">
        <v>156</v>
      </c>
      <c r="I46" s="49" t="s">
        <v>157</v>
      </c>
      <c r="J46" s="49">
        <v>6.4560229999999996E-2</v>
      </c>
      <c r="K46" s="49">
        <v>15.489411759999999</v>
      </c>
    </row>
    <row r="47" spans="7:11" x14ac:dyDescent="0.2">
      <c r="G47" s="49" t="s">
        <v>29</v>
      </c>
      <c r="H47" s="49" t="s">
        <v>158</v>
      </c>
      <c r="I47" s="49" t="s">
        <v>159</v>
      </c>
      <c r="J47" s="49">
        <v>1.2896602399999999</v>
      </c>
      <c r="K47" s="49">
        <v>0.77539802999999996</v>
      </c>
    </row>
    <row r="48" spans="7:11" x14ac:dyDescent="0.2">
      <c r="G48" s="49" t="s">
        <v>29</v>
      </c>
      <c r="H48" s="49" t="s">
        <v>160</v>
      </c>
      <c r="I48" s="49" t="s">
        <v>161</v>
      </c>
      <c r="J48" s="49">
        <v>1.4456429999999999E-2</v>
      </c>
      <c r="K48" s="49">
        <v>69.173380039999998</v>
      </c>
    </row>
    <row r="49" spans="7:11" x14ac:dyDescent="0.2">
      <c r="G49" s="49" t="s">
        <v>29</v>
      </c>
      <c r="H49" s="49" t="s">
        <v>162</v>
      </c>
      <c r="I49" s="49" t="s">
        <v>163</v>
      </c>
      <c r="J49" s="49">
        <v>1.1621E-4</v>
      </c>
      <c r="K49" s="49">
        <v>8605.2287581700002</v>
      </c>
    </row>
    <row r="50" spans="7:11" x14ac:dyDescent="0.2">
      <c r="G50" s="49" t="s">
        <v>29</v>
      </c>
      <c r="H50" s="49" t="s">
        <v>164</v>
      </c>
      <c r="I50" s="49" t="s">
        <v>165</v>
      </c>
      <c r="J50" s="49">
        <v>0.12894323999999999</v>
      </c>
      <c r="K50" s="49">
        <v>7.7553504799999997</v>
      </c>
    </row>
    <row r="51" spans="7:11" x14ac:dyDescent="0.2">
      <c r="G51" s="49" t="s">
        <v>29</v>
      </c>
      <c r="H51" s="49" t="s">
        <v>166</v>
      </c>
      <c r="I51" s="49" t="s">
        <v>167</v>
      </c>
      <c r="J51" s="49">
        <v>4.7822699999999999E-3</v>
      </c>
      <c r="K51" s="49">
        <v>209.10582879</v>
      </c>
    </row>
    <row r="52" spans="7:11" x14ac:dyDescent="0.2">
      <c r="G52" s="49" t="s">
        <v>29</v>
      </c>
      <c r="H52" s="49" t="s">
        <v>168</v>
      </c>
      <c r="I52" s="49" t="s">
        <v>169</v>
      </c>
      <c r="J52" s="49">
        <v>0.12804225999999999</v>
      </c>
      <c r="K52" s="49">
        <v>7.8099213799999996</v>
      </c>
    </row>
    <row r="53" spans="7:11" x14ac:dyDescent="0.2">
      <c r="G53" s="49" t="s">
        <v>29</v>
      </c>
      <c r="H53" s="49" t="s">
        <v>170</v>
      </c>
      <c r="I53" s="49" t="s">
        <v>171</v>
      </c>
      <c r="J53" s="49">
        <v>4.0407110000000003E-2</v>
      </c>
      <c r="K53" s="49">
        <v>24.7481203</v>
      </c>
    </row>
    <row r="54" spans="7:11" x14ac:dyDescent="0.2">
      <c r="G54" s="49" t="s">
        <v>29</v>
      </c>
      <c r="H54" s="49" t="s">
        <v>173</v>
      </c>
      <c r="I54" s="49" t="s">
        <v>174</v>
      </c>
      <c r="J54" s="49">
        <v>7.6224500000000002E-3</v>
      </c>
      <c r="K54" s="49">
        <v>131.1914324</v>
      </c>
    </row>
    <row r="55" spans="7:11" x14ac:dyDescent="0.2">
      <c r="G55" s="49" t="s">
        <v>29</v>
      </c>
      <c r="H55" s="49" t="s">
        <v>175</v>
      </c>
      <c r="I55" s="49" t="s">
        <v>176</v>
      </c>
      <c r="J55" s="49">
        <v>2.7569199999999999E-3</v>
      </c>
      <c r="K55" s="49">
        <v>362.72402097000003</v>
      </c>
    </row>
    <row r="56" spans="7:11" x14ac:dyDescent="0.2">
      <c r="G56" s="49" t="s">
        <v>29</v>
      </c>
      <c r="H56" s="49" t="s">
        <v>177</v>
      </c>
      <c r="I56" s="49" t="s">
        <v>178</v>
      </c>
      <c r="J56" s="49">
        <v>6.1400000000000002E-5</v>
      </c>
      <c r="K56" s="49">
        <v>16285.64765907</v>
      </c>
    </row>
    <row r="57" spans="7:11" x14ac:dyDescent="0.2">
      <c r="G57" s="49" t="s">
        <v>29</v>
      </c>
      <c r="H57" s="49" t="s">
        <v>179</v>
      </c>
      <c r="I57" s="49" t="s">
        <v>180</v>
      </c>
      <c r="J57" s="49">
        <v>0.26828805999999999</v>
      </c>
      <c r="K57" s="49">
        <v>3.72733691</v>
      </c>
    </row>
    <row r="58" spans="7:11" x14ac:dyDescent="0.2">
      <c r="G58" s="49" t="s">
        <v>29</v>
      </c>
      <c r="H58" s="49" t="s">
        <v>181</v>
      </c>
      <c r="I58" s="49" t="s">
        <v>182</v>
      </c>
      <c r="J58" s="49">
        <v>1.1942980000000001E-2</v>
      </c>
      <c r="K58" s="49">
        <v>83.731161889999996</v>
      </c>
    </row>
    <row r="59" spans="7:11" x14ac:dyDescent="0.2">
      <c r="G59" s="49" t="s">
        <v>29</v>
      </c>
      <c r="H59" s="49" t="s">
        <v>183</v>
      </c>
      <c r="I59" s="49" t="s">
        <v>184</v>
      </c>
      <c r="J59" s="49">
        <v>7.5232000000000001E-4</v>
      </c>
      <c r="K59" s="49">
        <v>1329.22508986</v>
      </c>
    </row>
    <row r="60" spans="7:11" x14ac:dyDescent="0.2">
      <c r="G60" s="49" t="s">
        <v>29</v>
      </c>
      <c r="H60" s="49" t="s">
        <v>185</v>
      </c>
      <c r="I60" s="49" t="s">
        <v>186</v>
      </c>
      <c r="J60" s="49">
        <v>2.3470000000000001E-5</v>
      </c>
      <c r="K60" s="49">
        <v>42616.071428570001</v>
      </c>
    </row>
    <row r="61" spans="7:11" x14ac:dyDescent="0.2">
      <c r="G61" s="49" t="s">
        <v>29</v>
      </c>
      <c r="H61" s="49" t="s">
        <v>187</v>
      </c>
      <c r="I61" s="49" t="s">
        <v>188</v>
      </c>
      <c r="J61" s="49">
        <v>7.2166000000000001E-3</v>
      </c>
      <c r="K61" s="49">
        <v>138.56938804999999</v>
      </c>
    </row>
    <row r="62" spans="7:11" x14ac:dyDescent="0.2">
      <c r="G62" s="49" t="s">
        <v>29</v>
      </c>
      <c r="H62" s="49" t="s">
        <v>189</v>
      </c>
      <c r="I62" s="49" t="s">
        <v>190</v>
      </c>
      <c r="J62" s="49">
        <v>6.4053900000000004E-3</v>
      </c>
      <c r="K62" s="49">
        <v>156.11857707999999</v>
      </c>
    </row>
    <row r="63" spans="7:11" x14ac:dyDescent="0.2">
      <c r="G63" s="49" t="s">
        <v>29</v>
      </c>
      <c r="H63" s="49" t="s">
        <v>191</v>
      </c>
      <c r="I63" s="49" t="s">
        <v>192</v>
      </c>
      <c r="J63" s="49">
        <v>1.4102866300000001</v>
      </c>
      <c r="K63" s="49">
        <v>0.70907571000000003</v>
      </c>
    </row>
    <row r="64" spans="7:11" x14ac:dyDescent="0.2">
      <c r="G64" s="49" t="s">
        <v>29</v>
      </c>
      <c r="H64" s="49" t="s">
        <v>193</v>
      </c>
      <c r="I64" s="49" t="s">
        <v>194</v>
      </c>
      <c r="J64" s="49">
        <v>6.5076400000000003E-3</v>
      </c>
      <c r="K64" s="49">
        <v>153.66553121999999</v>
      </c>
    </row>
    <row r="65" spans="7:11" x14ac:dyDescent="0.2">
      <c r="G65" s="49" t="s">
        <v>29</v>
      </c>
      <c r="H65" s="49" t="s">
        <v>195</v>
      </c>
      <c r="I65" s="49" t="s">
        <v>196</v>
      </c>
      <c r="J65" s="49">
        <v>7.5229099999999998E-3</v>
      </c>
      <c r="K65" s="49">
        <v>132.92723968000001</v>
      </c>
    </row>
    <row r="66" spans="7:11" x14ac:dyDescent="0.2">
      <c r="G66" s="49" t="s">
        <v>29</v>
      </c>
      <c r="H66" s="49" t="s">
        <v>197</v>
      </c>
      <c r="I66" s="49" t="s">
        <v>198</v>
      </c>
      <c r="J66" s="49">
        <v>1.140061E-2</v>
      </c>
      <c r="K66" s="49">
        <v>87.714597089999998</v>
      </c>
    </row>
    <row r="67" spans="7:11" x14ac:dyDescent="0.2">
      <c r="G67" s="49" t="s">
        <v>29</v>
      </c>
      <c r="H67" s="49" t="s">
        <v>199</v>
      </c>
      <c r="I67" s="49" t="s">
        <v>200</v>
      </c>
      <c r="J67" s="49">
        <v>2.4356000000000001E-4</v>
      </c>
      <c r="K67" s="49">
        <v>4105.8212058199997</v>
      </c>
    </row>
    <row r="68" spans="7:11" x14ac:dyDescent="0.2">
      <c r="G68" s="49" t="s">
        <v>29</v>
      </c>
      <c r="H68" s="49" t="s">
        <v>201</v>
      </c>
      <c r="I68" s="49" t="s">
        <v>202</v>
      </c>
      <c r="J68" s="49">
        <v>2.2023899999999998E-3</v>
      </c>
      <c r="K68" s="49">
        <v>454.05218990999998</v>
      </c>
    </row>
    <row r="69" spans="7:11" x14ac:dyDescent="0.2">
      <c r="G69" s="49" t="s">
        <v>29</v>
      </c>
      <c r="H69" s="49" t="s">
        <v>203</v>
      </c>
      <c r="I69" s="49" t="s">
        <v>204</v>
      </c>
      <c r="J69" s="49">
        <v>7.2327999999999997E-4</v>
      </c>
      <c r="K69" s="49">
        <v>1382.5836275199999</v>
      </c>
    </row>
    <row r="70" spans="7:11" x14ac:dyDescent="0.2">
      <c r="G70" s="49" t="s">
        <v>29</v>
      </c>
      <c r="H70" s="49" t="s">
        <v>205</v>
      </c>
      <c r="I70" s="49" t="s">
        <v>206</v>
      </c>
      <c r="J70" s="49">
        <v>3.2714314600000001</v>
      </c>
      <c r="K70" s="49">
        <v>0.30567659000000003</v>
      </c>
    </row>
    <row r="71" spans="7:11" x14ac:dyDescent="0.2">
      <c r="G71" s="49" t="s">
        <v>29</v>
      </c>
      <c r="H71" s="49" t="s">
        <v>207</v>
      </c>
      <c r="I71" s="49" t="s">
        <v>208</v>
      </c>
      <c r="J71" s="49">
        <v>2.1053000000000001E-3</v>
      </c>
      <c r="K71" s="49">
        <v>474.99132125</v>
      </c>
    </row>
    <row r="72" spans="7:11" x14ac:dyDescent="0.2">
      <c r="G72" s="49" t="s">
        <v>29</v>
      </c>
      <c r="H72" s="49" t="s">
        <v>209</v>
      </c>
      <c r="I72" s="49" t="s">
        <v>210</v>
      </c>
      <c r="J72" s="49">
        <v>4.507E-5</v>
      </c>
      <c r="K72" s="49">
        <v>22189.887640450001</v>
      </c>
    </row>
    <row r="73" spans="7:11" x14ac:dyDescent="0.2">
      <c r="G73" s="49" t="s">
        <v>29</v>
      </c>
      <c r="H73" s="49" t="s">
        <v>211</v>
      </c>
      <c r="I73" s="49" t="s">
        <v>212</v>
      </c>
      <c r="J73" s="49">
        <v>1.0720000000000001E-5</v>
      </c>
      <c r="K73" s="49">
        <v>93325</v>
      </c>
    </row>
    <row r="74" spans="7:11" x14ac:dyDescent="0.2">
      <c r="G74" s="49" t="s">
        <v>29</v>
      </c>
      <c r="H74" s="49" t="s">
        <v>213</v>
      </c>
      <c r="I74" s="49" t="s">
        <v>214</v>
      </c>
      <c r="J74" s="49">
        <v>3.2971300000000001E-3</v>
      </c>
      <c r="K74" s="49">
        <v>303.29417185</v>
      </c>
    </row>
    <row r="75" spans="7:11" x14ac:dyDescent="0.2">
      <c r="G75" s="49" t="s">
        <v>29</v>
      </c>
      <c r="H75" s="49" t="s">
        <v>215</v>
      </c>
      <c r="I75" s="49" t="s">
        <v>216</v>
      </c>
      <c r="J75" s="49">
        <v>5.1395E-3</v>
      </c>
      <c r="K75" s="49">
        <v>194.57142856999999</v>
      </c>
    </row>
    <row r="76" spans="7:11" x14ac:dyDescent="0.2">
      <c r="G76" s="49" t="s">
        <v>29</v>
      </c>
      <c r="H76" s="49" t="s">
        <v>217</v>
      </c>
      <c r="I76" s="49" t="s">
        <v>218</v>
      </c>
      <c r="J76" s="49">
        <v>5.4534409999999998E-2</v>
      </c>
      <c r="K76" s="49">
        <v>18.337047349999999</v>
      </c>
    </row>
    <row r="77" spans="7:11" x14ac:dyDescent="0.2">
      <c r="G77" s="49" t="s">
        <v>29</v>
      </c>
      <c r="H77" s="49" t="s">
        <v>219</v>
      </c>
      <c r="I77" s="49" t="s">
        <v>220</v>
      </c>
      <c r="J77" s="49">
        <v>0.20212775999999999</v>
      </c>
      <c r="K77" s="49">
        <v>4.9473658800000004</v>
      </c>
    </row>
    <row r="78" spans="7:11" x14ac:dyDescent="0.2">
      <c r="G78" s="49" t="s">
        <v>29</v>
      </c>
      <c r="H78" s="49" t="s">
        <v>221</v>
      </c>
      <c r="I78" s="49" t="s">
        <v>222</v>
      </c>
      <c r="J78" s="49">
        <v>9.8887149999999993E-2</v>
      </c>
      <c r="K78" s="49">
        <v>10.11253726</v>
      </c>
    </row>
    <row r="79" spans="7:11" x14ac:dyDescent="0.2">
      <c r="G79" s="49" t="s">
        <v>29</v>
      </c>
      <c r="H79" s="49" t="s">
        <v>223</v>
      </c>
      <c r="I79" s="49" t="s">
        <v>224</v>
      </c>
      <c r="J79" s="49">
        <v>5.627915E-2</v>
      </c>
      <c r="K79" s="49">
        <v>17.768570870000001</v>
      </c>
    </row>
    <row r="80" spans="7:11" x14ac:dyDescent="0.2">
      <c r="G80" s="49" t="s">
        <v>29</v>
      </c>
      <c r="H80" s="49" t="s">
        <v>225</v>
      </c>
      <c r="I80" s="49" t="s">
        <v>226</v>
      </c>
      <c r="J80" s="49">
        <v>2.2001E-4</v>
      </c>
      <c r="K80" s="49">
        <v>4545.2243958600002</v>
      </c>
    </row>
    <row r="81" spans="7:11" x14ac:dyDescent="0.2">
      <c r="G81" s="49" t="s">
        <v>29</v>
      </c>
      <c r="H81" s="49" t="s">
        <v>227</v>
      </c>
      <c r="I81" s="49" t="s">
        <v>228</v>
      </c>
      <c r="J81" s="49">
        <v>1.7583419999999999E-2</v>
      </c>
      <c r="K81" s="49">
        <v>56.871751310000001</v>
      </c>
    </row>
    <row r="82" spans="7:11" x14ac:dyDescent="0.2">
      <c r="G82" s="49" t="s">
        <v>29</v>
      </c>
      <c r="H82" s="49" t="s">
        <v>229</v>
      </c>
      <c r="I82" s="49" t="s">
        <v>230</v>
      </c>
      <c r="J82" s="49">
        <v>4.7647999999999999E-4</v>
      </c>
      <c r="K82" s="49">
        <v>2098.7247608900002</v>
      </c>
    </row>
    <row r="83" spans="7:11" x14ac:dyDescent="0.2">
      <c r="G83" s="49" t="s">
        <v>29</v>
      </c>
      <c r="H83" s="49" t="s">
        <v>231</v>
      </c>
      <c r="I83" s="49" t="s">
        <v>232</v>
      </c>
      <c r="J83" s="49">
        <v>2.9419E-4</v>
      </c>
      <c r="K83" s="49">
        <v>3399.1394147999999</v>
      </c>
    </row>
    <row r="84" spans="7:11" x14ac:dyDescent="0.2">
      <c r="G84" s="49" t="s">
        <v>29</v>
      </c>
      <c r="H84" s="49" t="s">
        <v>233</v>
      </c>
      <c r="I84" s="49" t="s">
        <v>234</v>
      </c>
      <c r="J84" s="49">
        <v>0.12433540999999999</v>
      </c>
      <c r="K84" s="49">
        <v>8.0427611500000005</v>
      </c>
    </row>
    <row r="85" spans="7:11" x14ac:dyDescent="0.2">
      <c r="G85" s="49" t="s">
        <v>29</v>
      </c>
      <c r="H85" s="49" t="s">
        <v>236</v>
      </c>
      <c r="I85" s="49" t="s">
        <v>237</v>
      </c>
      <c r="J85" s="49">
        <v>2.516583E-2</v>
      </c>
      <c r="K85" s="49">
        <v>39.73641851</v>
      </c>
    </row>
    <row r="86" spans="7:11" x14ac:dyDescent="0.2">
      <c r="G86" s="49" t="s">
        <v>29</v>
      </c>
      <c r="H86" s="49" t="s">
        <v>238</v>
      </c>
      <c r="I86" s="49" t="s">
        <v>239</v>
      </c>
      <c r="J86" s="49">
        <v>2.141881E-2</v>
      </c>
      <c r="K86" s="49">
        <v>46.687943259999997</v>
      </c>
    </row>
    <row r="87" spans="7:11" x14ac:dyDescent="0.2">
      <c r="G87" s="49" t="s">
        <v>29</v>
      </c>
      <c r="H87" s="49" t="s">
        <v>240</v>
      </c>
      <c r="I87" s="49" t="s">
        <v>241</v>
      </c>
      <c r="J87" s="49">
        <v>6.4712140000000001E-2</v>
      </c>
      <c r="K87" s="49">
        <v>15.45305164</v>
      </c>
    </row>
    <row r="88" spans="7:11" x14ac:dyDescent="0.2">
      <c r="G88" s="49" t="s">
        <v>29</v>
      </c>
      <c r="H88" s="49" t="s">
        <v>242</v>
      </c>
      <c r="I88" s="49" t="s">
        <v>243</v>
      </c>
      <c r="J88" s="49">
        <v>5.7698999999999999E-4</v>
      </c>
      <c r="K88" s="49">
        <v>1733.1285651600001</v>
      </c>
    </row>
    <row r="89" spans="7:11" x14ac:dyDescent="0.2">
      <c r="G89" s="49" t="s">
        <v>29</v>
      </c>
      <c r="H89" s="49" t="s">
        <v>244</v>
      </c>
      <c r="I89" s="49" t="s">
        <v>245</v>
      </c>
      <c r="J89" s="49">
        <v>5.4230250000000001E-2</v>
      </c>
      <c r="K89" s="49">
        <v>18.43989286</v>
      </c>
    </row>
    <row r="90" spans="7:11" x14ac:dyDescent="0.2">
      <c r="G90" s="49" t="s">
        <v>29</v>
      </c>
      <c r="H90" s="49" t="s">
        <v>246</v>
      </c>
      <c r="I90" s="49" t="s">
        <v>247</v>
      </c>
      <c r="J90" s="49">
        <v>0.21554512000000001</v>
      </c>
      <c r="K90" s="49">
        <v>4.6393999600000004</v>
      </c>
    </row>
    <row r="91" spans="7:11" x14ac:dyDescent="0.2">
      <c r="G91" s="49" t="s">
        <v>29</v>
      </c>
      <c r="H91" s="49" t="s">
        <v>248</v>
      </c>
      <c r="I91" s="49" t="s">
        <v>249</v>
      </c>
      <c r="J91" s="49">
        <v>1.567168E-2</v>
      </c>
      <c r="K91" s="49">
        <v>63.809369949999997</v>
      </c>
    </row>
    <row r="92" spans="7:11" x14ac:dyDescent="0.2">
      <c r="G92" s="49" t="s">
        <v>29</v>
      </c>
      <c r="H92" s="49" t="s">
        <v>250</v>
      </c>
      <c r="I92" s="49" t="s">
        <v>251</v>
      </c>
      <c r="J92" s="49">
        <v>5.4559719999999999E-2</v>
      </c>
      <c r="K92" s="49">
        <v>18.32853828</v>
      </c>
    </row>
    <row r="93" spans="7:11" x14ac:dyDescent="0.2">
      <c r="G93" s="49" t="s">
        <v>29</v>
      </c>
      <c r="H93" s="49" t="s">
        <v>252</v>
      </c>
      <c r="I93" s="49" t="s">
        <v>253</v>
      </c>
      <c r="J93" s="49">
        <v>6.2427000000000001E-4</v>
      </c>
      <c r="K93" s="49">
        <v>1601.864</v>
      </c>
    </row>
    <row r="94" spans="7:11" x14ac:dyDescent="0.2">
      <c r="G94" s="49" t="s">
        <v>29</v>
      </c>
      <c r="H94" s="49" t="s">
        <v>254</v>
      </c>
      <c r="I94" s="49" t="s">
        <v>255</v>
      </c>
      <c r="J94" s="49">
        <v>2.719125E-2</v>
      </c>
      <c r="K94" s="49">
        <v>36.776536309999997</v>
      </c>
    </row>
    <row r="95" spans="7:11" x14ac:dyDescent="0.2">
      <c r="G95" s="49" t="s">
        <v>29</v>
      </c>
      <c r="H95" s="49" t="s">
        <v>256</v>
      </c>
      <c r="I95" s="49" t="s">
        <v>257</v>
      </c>
      <c r="J95" s="49">
        <v>9.0795340000000002E-2</v>
      </c>
      <c r="K95" s="49">
        <v>11.013780690000001</v>
      </c>
    </row>
    <row r="96" spans="7:11" x14ac:dyDescent="0.2">
      <c r="G96" s="49" t="s">
        <v>29</v>
      </c>
      <c r="H96" s="49" t="s">
        <v>258</v>
      </c>
      <c r="I96" s="49" t="s">
        <v>259</v>
      </c>
      <c r="J96" s="49">
        <v>7.4707599999999999E-3</v>
      </c>
      <c r="K96" s="49">
        <v>133.85522570000001</v>
      </c>
    </row>
    <row r="97" spans="7:11" x14ac:dyDescent="0.2">
      <c r="G97" s="49" t="s">
        <v>29</v>
      </c>
      <c r="H97" s="49" t="s">
        <v>260</v>
      </c>
      <c r="I97" s="49" t="s">
        <v>261</v>
      </c>
      <c r="J97" s="49">
        <v>0.58787288000000004</v>
      </c>
      <c r="K97" s="49">
        <v>1.70104802</v>
      </c>
    </row>
    <row r="98" spans="7:11" x14ac:dyDescent="0.2">
      <c r="G98" s="49" t="s">
        <v>29</v>
      </c>
      <c r="H98" s="49" t="s">
        <v>262</v>
      </c>
      <c r="I98" s="49" t="s">
        <v>263</v>
      </c>
      <c r="J98" s="49">
        <v>2.6022077100000001</v>
      </c>
      <c r="K98" s="49">
        <v>0.38428908000000001</v>
      </c>
    </row>
    <row r="99" spans="7:11" x14ac:dyDescent="0.2">
      <c r="G99" s="49" t="s">
        <v>29</v>
      </c>
      <c r="H99" s="49" t="s">
        <v>264</v>
      </c>
      <c r="I99" s="49" t="s">
        <v>265</v>
      </c>
      <c r="J99" s="49">
        <v>1</v>
      </c>
      <c r="K99" s="49">
        <v>1</v>
      </c>
    </row>
    <row r="100" spans="7:11" x14ac:dyDescent="0.2">
      <c r="G100" s="49" t="s">
        <v>29</v>
      </c>
      <c r="H100" s="49" t="s">
        <v>266</v>
      </c>
      <c r="I100" s="49" t="s">
        <v>267</v>
      </c>
      <c r="J100" s="49">
        <v>0.26710409000000002</v>
      </c>
      <c r="K100" s="49">
        <v>3.7438587499999998</v>
      </c>
    </row>
    <row r="101" spans="7:11" x14ac:dyDescent="0.2">
      <c r="G101" s="49" t="s">
        <v>29</v>
      </c>
      <c r="H101" s="49" t="s">
        <v>268</v>
      </c>
      <c r="I101" s="49" t="s">
        <v>269</v>
      </c>
      <c r="J101" s="49">
        <v>0.25879791000000002</v>
      </c>
      <c r="K101" s="49">
        <v>3.8640187799999999</v>
      </c>
    </row>
    <row r="102" spans="7:11" x14ac:dyDescent="0.2">
      <c r="G102" s="49" t="s">
        <v>29</v>
      </c>
      <c r="H102" s="49" t="s">
        <v>270</v>
      </c>
      <c r="I102" s="49" t="s">
        <v>271</v>
      </c>
      <c r="J102" s="49">
        <v>1.7105680000000002E-2</v>
      </c>
      <c r="K102" s="49">
        <v>58.460117449999998</v>
      </c>
    </row>
    <row r="103" spans="7:11" x14ac:dyDescent="0.2">
      <c r="G103" s="49" t="s">
        <v>29</v>
      </c>
      <c r="H103" s="49" t="s">
        <v>272</v>
      </c>
      <c r="I103" s="49" t="s">
        <v>273</v>
      </c>
      <c r="J103" s="49">
        <v>3.5646599999999999E-3</v>
      </c>
      <c r="K103" s="49">
        <v>280.53176794000001</v>
      </c>
    </row>
    <row r="104" spans="7:11" x14ac:dyDescent="0.2">
      <c r="G104" s="49" t="s">
        <v>29</v>
      </c>
      <c r="H104" s="49" t="s">
        <v>274</v>
      </c>
      <c r="I104" s="49" t="s">
        <v>275</v>
      </c>
      <c r="J104" s="49">
        <v>0.25201358000000001</v>
      </c>
      <c r="K104" s="49">
        <v>3.9680401000000001</v>
      </c>
    </row>
    <row r="105" spans="7:11" x14ac:dyDescent="0.2">
      <c r="G105" s="49" t="s">
        <v>29</v>
      </c>
      <c r="H105" s="49" t="s">
        <v>276</v>
      </c>
      <c r="I105" s="49" t="s">
        <v>277</v>
      </c>
      <c r="J105" s="49">
        <v>1.3265E-4</v>
      </c>
      <c r="K105" s="49">
        <v>7538.4615384600002</v>
      </c>
    </row>
    <row r="106" spans="7:11" x14ac:dyDescent="0.2">
      <c r="G106" s="49" t="s">
        <v>29</v>
      </c>
      <c r="H106" s="49" t="s">
        <v>278</v>
      </c>
      <c r="I106" s="49" t="s">
        <v>279</v>
      </c>
      <c r="J106" s="49">
        <v>0.27436832</v>
      </c>
      <c r="K106" s="49">
        <v>3.64473563</v>
      </c>
    </row>
    <row r="107" spans="7:11" x14ac:dyDescent="0.2">
      <c r="G107" s="49" t="s">
        <v>29</v>
      </c>
      <c r="H107" s="49" t="s">
        <v>280</v>
      </c>
      <c r="I107" s="49" t="s">
        <v>281</v>
      </c>
      <c r="J107" s="49">
        <v>0.21756803999999999</v>
      </c>
      <c r="K107" s="49">
        <v>4.5962632699999997</v>
      </c>
    </row>
    <row r="108" spans="7:11" x14ac:dyDescent="0.2">
      <c r="G108" s="49" t="s">
        <v>29</v>
      </c>
      <c r="H108" s="49" t="s">
        <v>282</v>
      </c>
      <c r="I108" s="49" t="s">
        <v>283</v>
      </c>
      <c r="J108" s="49">
        <v>9.1356000000000007E-3</v>
      </c>
      <c r="K108" s="49">
        <v>109.46190872</v>
      </c>
    </row>
    <row r="109" spans="7:11" x14ac:dyDescent="0.2">
      <c r="G109" s="49" t="s">
        <v>29</v>
      </c>
      <c r="H109" s="49" t="s">
        <v>284</v>
      </c>
      <c r="I109" s="49" t="s">
        <v>285</v>
      </c>
      <c r="J109" s="49">
        <v>1.1542459999999999E-2</v>
      </c>
      <c r="K109" s="49">
        <v>86.636622700000004</v>
      </c>
    </row>
    <row r="110" spans="7:11" x14ac:dyDescent="0.2">
      <c r="G110" s="49" t="s">
        <v>29</v>
      </c>
      <c r="H110" s="49" t="s">
        <v>286</v>
      </c>
      <c r="I110" s="49" t="s">
        <v>287</v>
      </c>
      <c r="J110" s="49">
        <v>7.6384000000000001E-4</v>
      </c>
      <c r="K110" s="49">
        <v>1309.18130593</v>
      </c>
    </row>
    <row r="111" spans="7:11" x14ac:dyDescent="0.2">
      <c r="G111" s="49" t="s">
        <v>29</v>
      </c>
      <c r="H111" s="49" t="s">
        <v>288</v>
      </c>
      <c r="I111" s="49" t="s">
        <v>289</v>
      </c>
      <c r="J111" s="49">
        <v>0.26269130000000002</v>
      </c>
      <c r="K111" s="49">
        <v>3.80674958</v>
      </c>
    </row>
    <row r="112" spans="7:11" x14ac:dyDescent="0.2">
      <c r="G112" s="49" t="s">
        <v>29</v>
      </c>
      <c r="H112" s="49" t="s">
        <v>290</v>
      </c>
      <c r="I112" s="49" t="s">
        <v>291</v>
      </c>
      <c r="J112" s="49">
        <v>0.11777812</v>
      </c>
      <c r="K112" s="49">
        <v>8.4905416999999996</v>
      </c>
    </row>
    <row r="113" spans="7:11" x14ac:dyDescent="0.2">
      <c r="G113" s="49" t="s">
        <v>29</v>
      </c>
      <c r="H113" s="49" t="s">
        <v>292</v>
      </c>
      <c r="I113" s="49" t="s">
        <v>293</v>
      </c>
      <c r="J113" s="49">
        <v>7.3497389999999996E-2</v>
      </c>
      <c r="K113" s="49">
        <v>13.605924910000001</v>
      </c>
    </row>
    <row r="114" spans="7:11" x14ac:dyDescent="0.2">
      <c r="G114" s="49" t="s">
        <v>29</v>
      </c>
      <c r="H114" s="49" t="s">
        <v>294</v>
      </c>
      <c r="I114" s="49" t="s">
        <v>295</v>
      </c>
      <c r="J114" s="49">
        <v>1.6661600000000001E-3</v>
      </c>
      <c r="K114" s="49">
        <v>600.18234311000003</v>
      </c>
    </row>
    <row r="115" spans="7:11" x14ac:dyDescent="0.2">
      <c r="G115" s="49" t="s">
        <v>29</v>
      </c>
      <c r="H115" s="49" t="s">
        <v>296</v>
      </c>
      <c r="I115" s="49" t="s">
        <v>297</v>
      </c>
      <c r="J115" s="49">
        <v>9.2263849999999994E-2</v>
      </c>
      <c r="K115" s="49">
        <v>10.838481509999999</v>
      </c>
    </row>
    <row r="116" spans="7:11" x14ac:dyDescent="0.2">
      <c r="G116" s="49" t="s">
        <v>29</v>
      </c>
      <c r="H116" s="49" t="s">
        <v>298</v>
      </c>
      <c r="I116" s="49" t="s">
        <v>299</v>
      </c>
      <c r="J116" s="49">
        <v>0.74449127000000004</v>
      </c>
      <c r="K116" s="49">
        <v>1.3431991000000001</v>
      </c>
    </row>
    <row r="117" spans="7:11" x14ac:dyDescent="0.2">
      <c r="G117" s="49" t="s">
        <v>29</v>
      </c>
      <c r="H117" s="49" t="s">
        <v>300</v>
      </c>
      <c r="I117" s="49" t="s">
        <v>301</v>
      </c>
      <c r="J117" s="49">
        <v>1.7507200000000001E-3</v>
      </c>
      <c r="K117" s="49">
        <v>571.19305856999995</v>
      </c>
    </row>
    <row r="118" spans="7:11" x14ac:dyDescent="0.2">
      <c r="G118" s="49" t="s">
        <v>29</v>
      </c>
      <c r="H118" s="49" t="s">
        <v>302</v>
      </c>
      <c r="I118" s="49" t="s">
        <v>303</v>
      </c>
      <c r="J118" s="49">
        <v>3.4153629999999997E-2</v>
      </c>
      <c r="K118" s="49">
        <v>29.27946627</v>
      </c>
    </row>
    <row r="119" spans="7:11" x14ac:dyDescent="0.2">
      <c r="G119" s="49" t="s">
        <v>29</v>
      </c>
      <c r="H119" s="49" t="s">
        <v>304</v>
      </c>
      <c r="I119" s="49" t="s">
        <v>305</v>
      </c>
      <c r="J119" s="49">
        <v>6.3192999999999995E-4</v>
      </c>
      <c r="K119" s="49">
        <v>1582.4519230799999</v>
      </c>
    </row>
    <row r="120" spans="7:11" x14ac:dyDescent="0.2">
      <c r="G120" s="49" t="s">
        <v>29</v>
      </c>
      <c r="H120" s="49" t="s">
        <v>306</v>
      </c>
      <c r="I120" s="49" t="s">
        <v>307</v>
      </c>
      <c r="J120" s="49">
        <v>4.377437E-2</v>
      </c>
      <c r="K120" s="49">
        <v>22.844418739999998</v>
      </c>
    </row>
    <row r="121" spans="7:11" x14ac:dyDescent="0.2">
      <c r="G121" s="49" t="s">
        <v>29</v>
      </c>
      <c r="H121" s="49" t="s">
        <v>308</v>
      </c>
      <c r="I121" s="49" t="s">
        <v>309</v>
      </c>
      <c r="J121" s="49">
        <v>0.11428426999999999</v>
      </c>
      <c r="K121" s="49">
        <v>8.7501107699999991</v>
      </c>
    </row>
    <row r="122" spans="7:11" x14ac:dyDescent="0.2">
      <c r="G122" s="49" t="s">
        <v>29</v>
      </c>
      <c r="H122" s="49" t="s">
        <v>310</v>
      </c>
      <c r="I122" s="49" t="s">
        <v>311</v>
      </c>
      <c r="J122" s="49">
        <v>7.6970000000000003E-5</v>
      </c>
      <c r="K122" s="49">
        <v>12992.76315789</v>
      </c>
    </row>
    <row r="123" spans="7:11" x14ac:dyDescent="0.2">
      <c r="G123" s="49" t="s">
        <v>29</v>
      </c>
      <c r="H123" s="49" t="s">
        <v>312</v>
      </c>
      <c r="I123" s="49" t="s">
        <v>313</v>
      </c>
      <c r="J123" s="49">
        <v>5.4534409999999998E-2</v>
      </c>
      <c r="K123" s="49">
        <v>18.337047349999999</v>
      </c>
    </row>
    <row r="124" spans="7:11" x14ac:dyDescent="0.2">
      <c r="G124" s="49" t="s">
        <v>29</v>
      </c>
      <c r="H124" s="49" t="s">
        <v>314</v>
      </c>
      <c r="I124" s="49" t="s">
        <v>315</v>
      </c>
      <c r="J124" s="49">
        <v>2.7745309999999999E-2</v>
      </c>
      <c r="K124" s="49">
        <v>36.042121950000002</v>
      </c>
    </row>
    <row r="125" spans="7:11" x14ac:dyDescent="0.2">
      <c r="G125" s="49" t="s">
        <v>29</v>
      </c>
      <c r="H125" s="49" t="s">
        <v>316</v>
      </c>
      <c r="I125" s="49" t="s">
        <v>317</v>
      </c>
      <c r="J125" s="49">
        <v>9.2419080000000001E-2</v>
      </c>
      <c r="K125" s="49">
        <v>10.820276249999999</v>
      </c>
    </row>
    <row r="126" spans="7:11" x14ac:dyDescent="0.2">
      <c r="G126" s="49" t="s">
        <v>29</v>
      </c>
      <c r="H126" s="49" t="s">
        <v>318</v>
      </c>
      <c r="I126" s="49" t="s">
        <v>319</v>
      </c>
      <c r="J126" s="49">
        <v>0.28158147</v>
      </c>
      <c r="K126" s="49">
        <v>3.5513700099999999</v>
      </c>
    </row>
    <row r="127" spans="7:11" x14ac:dyDescent="0.2">
      <c r="G127" s="49" t="s">
        <v>29</v>
      </c>
      <c r="H127" s="49" t="s">
        <v>320</v>
      </c>
      <c r="I127" s="49" t="s">
        <v>321</v>
      </c>
      <c r="J127" s="49">
        <v>0.31344675999999999</v>
      </c>
      <c r="K127" s="49">
        <v>3.19033444</v>
      </c>
    </row>
    <row r="128" spans="7:11" x14ac:dyDescent="0.2">
      <c r="G128" s="49" t="s">
        <v>29</v>
      </c>
      <c r="H128" s="49" t="s">
        <v>322</v>
      </c>
      <c r="I128" s="49" t="s">
        <v>323</v>
      </c>
      <c r="J128" s="49">
        <v>0.42242645000000001</v>
      </c>
      <c r="K128" s="49">
        <v>2.3672759999999999</v>
      </c>
    </row>
    <row r="129" spans="7:11" x14ac:dyDescent="0.2">
      <c r="G129" s="49" t="s">
        <v>29</v>
      </c>
      <c r="H129" s="49" t="s">
        <v>324</v>
      </c>
      <c r="I129" s="49" t="s">
        <v>325</v>
      </c>
      <c r="J129" s="49">
        <v>3.0293839999999999E-2</v>
      </c>
      <c r="K129" s="49">
        <v>33.010011970000001</v>
      </c>
    </row>
    <row r="130" spans="7:11" x14ac:dyDescent="0.2">
      <c r="G130" s="49" t="s">
        <v>29</v>
      </c>
      <c r="H130" s="49" t="s">
        <v>326</v>
      </c>
      <c r="I130" s="49" t="s">
        <v>327</v>
      </c>
      <c r="J130" s="49">
        <v>0.14719732999999999</v>
      </c>
      <c r="K130" s="49">
        <v>6.7936016500000003</v>
      </c>
    </row>
    <row r="131" spans="7:11" x14ac:dyDescent="0.2">
      <c r="G131" s="49" t="s">
        <v>29</v>
      </c>
      <c r="H131" s="49" t="s">
        <v>328</v>
      </c>
      <c r="I131" s="49" t="s">
        <v>329</v>
      </c>
      <c r="J131" s="49">
        <v>3.044301E-2</v>
      </c>
      <c r="K131" s="49">
        <v>32.848262990000002</v>
      </c>
    </row>
    <row r="132" spans="7:11" x14ac:dyDescent="0.2">
      <c r="G132" s="49" t="s">
        <v>29</v>
      </c>
      <c r="H132" s="49" t="s">
        <v>330</v>
      </c>
      <c r="I132" s="49" t="s">
        <v>331</v>
      </c>
      <c r="J132" s="49">
        <v>3.7268000000000002E-4</v>
      </c>
      <c r="K132" s="49">
        <v>2683.2880434799999</v>
      </c>
    </row>
    <row r="133" spans="7:11" x14ac:dyDescent="0.2">
      <c r="G133" s="49" t="s">
        <v>29</v>
      </c>
      <c r="H133" s="49" t="s">
        <v>332</v>
      </c>
      <c r="I133" s="49" t="s">
        <v>333</v>
      </c>
      <c r="J133" s="49">
        <v>2.4360550000000002E-2</v>
      </c>
      <c r="K133" s="49">
        <v>41.049976559999998</v>
      </c>
    </row>
    <row r="134" spans="7:11" x14ac:dyDescent="0.2">
      <c r="G134" s="49" t="s">
        <v>29</v>
      </c>
      <c r="H134" s="49" t="s">
        <v>334</v>
      </c>
      <c r="I134" s="49" t="s">
        <v>335</v>
      </c>
      <c r="J134" s="49">
        <v>2.7039000000000002E-4</v>
      </c>
      <c r="K134" s="49">
        <v>3698.3146067399998</v>
      </c>
    </row>
    <row r="135" spans="7:11" x14ac:dyDescent="0.2">
      <c r="G135" s="49" t="s">
        <v>29</v>
      </c>
      <c r="H135" s="49" t="s">
        <v>336</v>
      </c>
      <c r="I135" s="49" t="s">
        <v>337</v>
      </c>
      <c r="J135" s="49">
        <v>2.4842570000000001E-2</v>
      </c>
      <c r="K135" s="49">
        <v>40.253491369999999</v>
      </c>
    </row>
    <row r="136" spans="7:11" x14ac:dyDescent="0.2">
      <c r="G136" s="49" t="s">
        <v>29</v>
      </c>
      <c r="H136" s="49" t="s">
        <v>338</v>
      </c>
      <c r="I136" s="49" t="s">
        <v>339</v>
      </c>
      <c r="J136" s="49">
        <v>7.8479999999999994E-5</v>
      </c>
      <c r="K136" s="49">
        <v>12741.82834084</v>
      </c>
    </row>
    <row r="137" spans="7:11" x14ac:dyDescent="0.2">
      <c r="G137" s="49" t="s">
        <v>29</v>
      </c>
      <c r="H137" s="49" t="s">
        <v>340</v>
      </c>
      <c r="I137" s="49" t="s">
        <v>341</v>
      </c>
      <c r="J137" s="49">
        <v>2.7383919999999999E-2</v>
      </c>
      <c r="K137" s="49">
        <v>36.517778270000001</v>
      </c>
    </row>
    <row r="138" spans="7:11" x14ac:dyDescent="0.2">
      <c r="G138" s="49" t="s">
        <v>29</v>
      </c>
      <c r="H138" s="49" t="s">
        <v>342</v>
      </c>
      <c r="I138" s="49" t="s">
        <v>343</v>
      </c>
      <c r="J138" s="49">
        <v>3.9499999999999998E-5</v>
      </c>
      <c r="K138" s="49">
        <v>25317.52097265</v>
      </c>
    </row>
    <row r="139" spans="7:11" x14ac:dyDescent="0.2">
      <c r="G139" s="49" t="s">
        <v>29</v>
      </c>
      <c r="H139" s="49" t="s">
        <v>344</v>
      </c>
      <c r="I139" s="49" t="s">
        <v>345</v>
      </c>
      <c r="J139" s="49">
        <v>8.2809300000000006E-3</v>
      </c>
      <c r="K139" s="49">
        <v>120.75944723000001</v>
      </c>
    </row>
    <row r="140" spans="7:11" x14ac:dyDescent="0.2">
      <c r="G140" s="49" t="s">
        <v>29</v>
      </c>
      <c r="H140" s="49" t="s">
        <v>346</v>
      </c>
      <c r="I140" s="49" t="s">
        <v>347</v>
      </c>
      <c r="J140" s="49">
        <v>0.36358803000000001</v>
      </c>
      <c r="K140" s="49">
        <v>2.75036557</v>
      </c>
    </row>
    <row r="141" spans="7:11" x14ac:dyDescent="0.2">
      <c r="G141" s="49" t="s">
        <v>29</v>
      </c>
      <c r="H141" s="49" t="s">
        <v>348</v>
      </c>
      <c r="I141" s="49" t="s">
        <v>349</v>
      </c>
      <c r="J141" s="49">
        <v>1.6490400000000001E-3</v>
      </c>
      <c r="K141" s="49">
        <v>606.41305352999996</v>
      </c>
    </row>
    <row r="142" spans="7:11" x14ac:dyDescent="0.2">
      <c r="G142" s="49" t="s">
        <v>29</v>
      </c>
      <c r="H142" s="49" t="s">
        <v>350</v>
      </c>
      <c r="I142" s="49" t="s">
        <v>351</v>
      </c>
      <c r="J142" s="49">
        <v>0.36915793000000002</v>
      </c>
      <c r="K142" s="49">
        <v>2.7088676999999999</v>
      </c>
    </row>
    <row r="143" spans="7:11" x14ac:dyDescent="0.2">
      <c r="G143" s="49" t="s">
        <v>29</v>
      </c>
      <c r="H143" s="49" t="s">
        <v>352</v>
      </c>
      <c r="I143" s="49" t="s">
        <v>353</v>
      </c>
      <c r="J143" s="49">
        <v>1.6490400000000001E-3</v>
      </c>
      <c r="K143" s="49">
        <v>606.41305352999996</v>
      </c>
    </row>
    <row r="144" spans="7:11" x14ac:dyDescent="0.2">
      <c r="G144" s="49" t="s">
        <v>29</v>
      </c>
      <c r="H144" s="49" t="s">
        <v>354</v>
      </c>
      <c r="I144" s="49" t="s">
        <v>355</v>
      </c>
      <c r="J144" s="49">
        <v>9.0916E-3</v>
      </c>
      <c r="K144" s="49">
        <v>109.99164578</v>
      </c>
    </row>
    <row r="145" spans="7:11" x14ac:dyDescent="0.2">
      <c r="G145" s="49" t="s">
        <v>29</v>
      </c>
      <c r="H145" s="49" t="s">
        <v>356</v>
      </c>
      <c r="I145" s="49" t="s">
        <v>357</v>
      </c>
      <c r="J145" s="49">
        <v>3.9986800000000001E-3</v>
      </c>
      <c r="K145" s="49">
        <v>250.08230974</v>
      </c>
    </row>
    <row r="146" spans="7:11" x14ac:dyDescent="0.2">
      <c r="G146" s="49" t="s">
        <v>29</v>
      </c>
      <c r="H146" s="49" t="s">
        <v>358</v>
      </c>
      <c r="I146" s="49" t="s">
        <v>359</v>
      </c>
      <c r="J146" s="49">
        <v>5.435827E-2</v>
      </c>
      <c r="K146" s="49">
        <v>18.396465559999999</v>
      </c>
    </row>
    <row r="147" spans="7:11" x14ac:dyDescent="0.2">
      <c r="G147" s="49" t="s">
        <v>29</v>
      </c>
      <c r="H147" s="49" t="s">
        <v>360</v>
      </c>
      <c r="I147" s="49" t="s">
        <v>361</v>
      </c>
      <c r="J147" s="49">
        <v>3.8584229999999997E-2</v>
      </c>
      <c r="K147" s="49">
        <v>25.91732283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48CD-9529-46B2-8C4A-EAAF6702B7ED}">
  <dimension ref="A1:H59"/>
  <sheetViews>
    <sheetView workbookViewId="0"/>
  </sheetViews>
  <sheetFormatPr defaultRowHeight="15" x14ac:dyDescent="0.25"/>
  <cols>
    <col min="1" max="1" width="8.85546875" bestFit="1" customWidth="1"/>
    <col min="2" max="2" width="12" customWidth="1"/>
    <col min="3" max="3" width="10.42578125" style="33" bestFit="1" customWidth="1"/>
    <col min="4" max="4" width="10.42578125" style="33" customWidth="1"/>
    <col min="5" max="5" width="8" style="36" bestFit="1" customWidth="1"/>
    <col min="6" max="6" width="9.5703125" style="8" customWidth="1"/>
    <col min="7" max="7" width="6.7109375" style="1" bestFit="1" customWidth="1"/>
    <col min="8" max="8" width="10.28515625" style="1" bestFit="1" customWidth="1"/>
  </cols>
  <sheetData>
    <row r="1" spans="1:8" ht="30" x14ac:dyDescent="0.25">
      <c r="A1" s="9" t="s">
        <v>368</v>
      </c>
      <c r="B1" s="9" t="s">
        <v>2</v>
      </c>
      <c r="C1" s="31" t="s">
        <v>20</v>
      </c>
      <c r="D1" s="31" t="s">
        <v>369</v>
      </c>
      <c r="E1" s="34" t="s">
        <v>11</v>
      </c>
      <c r="F1" s="13" t="s">
        <v>17</v>
      </c>
      <c r="G1" s="26" t="s">
        <v>9</v>
      </c>
      <c r="H1" s="62" t="s">
        <v>370</v>
      </c>
    </row>
    <row r="2" spans="1:8" x14ac:dyDescent="0.25">
      <c r="A2" s="17"/>
      <c r="B2" s="64"/>
      <c r="C2" s="32"/>
      <c r="D2" s="32"/>
      <c r="E2" s="35"/>
      <c r="F2" s="21"/>
      <c r="G2" s="27" t="e">
        <f>INDEX('Stato patrimoniale'!J:J,MATCH(A2,'Stato patrimoniale'!A:A,0))</f>
        <v>#N/A</v>
      </c>
      <c r="H2" s="63">
        <f>F2+D2*E2</f>
        <v>0</v>
      </c>
    </row>
    <row r="3" spans="1:8" x14ac:dyDescent="0.25">
      <c r="A3" s="17"/>
      <c r="B3" s="64"/>
      <c r="C3" s="32"/>
      <c r="D3" s="32"/>
      <c r="E3" s="35"/>
      <c r="F3" s="21"/>
      <c r="G3" s="27" t="e">
        <f>INDEX('Stato patrimoniale'!J:J,MATCH(A3,'Stato patrimoniale'!A:A,0))</f>
        <v>#N/A</v>
      </c>
      <c r="H3" s="63">
        <f>F3+D3*E3</f>
        <v>0</v>
      </c>
    </row>
    <row r="4" spans="1:8" x14ac:dyDescent="0.25">
      <c r="A4" s="17"/>
      <c r="B4" s="64"/>
      <c r="C4" s="32"/>
      <c r="D4" s="32"/>
      <c r="E4" s="35"/>
      <c r="F4" s="21"/>
      <c r="G4" s="27" t="e">
        <f>INDEX('Stato patrimoniale'!J:J,MATCH(A4,'Stato patrimoniale'!A:A,0))</f>
        <v>#N/A</v>
      </c>
      <c r="H4" s="63">
        <f t="shared" ref="H4" si="0">F4+D4*E4</f>
        <v>0</v>
      </c>
    </row>
    <row r="5" spans="1:8" x14ac:dyDescent="0.25">
      <c r="A5" s="17"/>
      <c r="B5" s="64"/>
      <c r="C5" s="32"/>
      <c r="D5" s="32"/>
      <c r="E5" s="35"/>
      <c r="F5" s="21"/>
      <c r="G5" s="27" t="e">
        <f>INDEX('Stato patrimoniale'!J:J,MATCH(A5,'Stato patrimoniale'!A:A,0))</f>
        <v>#N/A</v>
      </c>
      <c r="H5" s="63">
        <f t="shared" ref="H5" si="1">F5+D5*E5</f>
        <v>0</v>
      </c>
    </row>
    <row r="6" spans="1:8" x14ac:dyDescent="0.25">
      <c r="A6" s="17"/>
      <c r="B6" s="17"/>
      <c r="C6" s="32"/>
      <c r="D6" s="32"/>
      <c r="E6" s="35"/>
      <c r="F6" s="21"/>
      <c r="G6" s="27" t="e">
        <f>INDEX('Stato patrimoniale'!J:J,MATCH(A6,'Stato patrimoniale'!A:A,0))</f>
        <v>#N/A</v>
      </c>
      <c r="H6" s="63">
        <f t="shared" ref="H6:H31" si="2">F6+D6*E6</f>
        <v>0</v>
      </c>
    </row>
    <row r="7" spans="1:8" x14ac:dyDescent="0.25">
      <c r="A7" s="17"/>
      <c r="B7" s="17"/>
      <c r="C7" s="32"/>
      <c r="D7" s="32"/>
      <c r="E7" s="35"/>
      <c r="F7" s="21"/>
      <c r="G7" s="27" t="e">
        <f>INDEX('Stato patrimoniale'!J:J,MATCH(A7,'Stato patrimoniale'!A:A,0))</f>
        <v>#N/A</v>
      </c>
      <c r="H7" s="63">
        <f t="shared" si="2"/>
        <v>0</v>
      </c>
    </row>
    <row r="8" spans="1:8" x14ac:dyDescent="0.25">
      <c r="A8" s="17"/>
      <c r="B8" s="17"/>
      <c r="C8" s="32"/>
      <c r="D8" s="32"/>
      <c r="E8" s="35"/>
      <c r="F8" s="21"/>
      <c r="G8" s="27" t="e">
        <f>INDEX('Stato patrimoniale'!J:J,MATCH(A8,'Stato patrimoniale'!A:A,0))</f>
        <v>#N/A</v>
      </c>
      <c r="H8" s="63">
        <f t="shared" si="2"/>
        <v>0</v>
      </c>
    </row>
    <row r="9" spans="1:8" x14ac:dyDescent="0.25">
      <c r="A9" s="17"/>
      <c r="B9" s="17"/>
      <c r="C9" s="32"/>
      <c r="D9" s="32"/>
      <c r="E9" s="35"/>
      <c r="F9" s="21"/>
      <c r="G9" s="27" t="e">
        <f>INDEX('Stato patrimoniale'!J:J,MATCH(A9,'Stato patrimoniale'!A:A,0))</f>
        <v>#N/A</v>
      </c>
      <c r="H9" s="63">
        <f t="shared" si="2"/>
        <v>0</v>
      </c>
    </row>
    <row r="10" spans="1:8" x14ac:dyDescent="0.25">
      <c r="A10" s="17"/>
      <c r="B10" s="17"/>
      <c r="C10" s="32"/>
      <c r="D10" s="32"/>
      <c r="E10" s="35"/>
      <c r="F10" s="21"/>
      <c r="G10" s="27" t="e">
        <f>INDEX('Stato patrimoniale'!J:J,MATCH(A10,'Stato patrimoniale'!A:A,0))</f>
        <v>#N/A</v>
      </c>
      <c r="H10" s="63">
        <f t="shared" si="2"/>
        <v>0</v>
      </c>
    </row>
    <row r="11" spans="1:8" x14ac:dyDescent="0.25">
      <c r="A11" s="17"/>
      <c r="B11" s="17"/>
      <c r="C11" s="32"/>
      <c r="D11" s="32"/>
      <c r="E11" s="35"/>
      <c r="F11" s="21"/>
      <c r="G11" s="27" t="e">
        <f>INDEX('Stato patrimoniale'!J:J,MATCH(A11,'Stato patrimoniale'!A:A,0))</f>
        <v>#N/A</v>
      </c>
      <c r="H11" s="63">
        <f t="shared" si="2"/>
        <v>0</v>
      </c>
    </row>
    <row r="12" spans="1:8" x14ac:dyDescent="0.25">
      <c r="A12" s="17"/>
      <c r="B12" s="17"/>
      <c r="C12" s="32"/>
      <c r="D12" s="32"/>
      <c r="E12" s="35"/>
      <c r="F12" s="21"/>
      <c r="G12" s="27" t="e">
        <f>INDEX('Stato patrimoniale'!J:J,MATCH(A12,'Stato patrimoniale'!A:A,0))</f>
        <v>#N/A</v>
      </c>
      <c r="H12" s="63">
        <f t="shared" si="2"/>
        <v>0</v>
      </c>
    </row>
    <row r="13" spans="1:8" x14ac:dyDescent="0.25">
      <c r="A13" s="17"/>
      <c r="B13" s="17"/>
      <c r="C13" s="32"/>
      <c r="D13" s="32"/>
      <c r="E13" s="35"/>
      <c r="F13" s="21"/>
      <c r="G13" s="27" t="e">
        <f>INDEX('Stato patrimoniale'!J:J,MATCH(A13,'Stato patrimoniale'!A:A,0))</f>
        <v>#N/A</v>
      </c>
      <c r="H13" s="63">
        <f t="shared" si="2"/>
        <v>0</v>
      </c>
    </row>
    <row r="14" spans="1:8" x14ac:dyDescent="0.25">
      <c r="A14" s="17"/>
      <c r="B14" s="17"/>
      <c r="C14" s="32"/>
      <c r="D14" s="32"/>
      <c r="E14" s="35"/>
      <c r="F14" s="21"/>
      <c r="G14" s="27" t="e">
        <f>INDEX('Stato patrimoniale'!J:J,MATCH(A14,'Stato patrimoniale'!A:A,0))</f>
        <v>#N/A</v>
      </c>
      <c r="H14" s="63">
        <f t="shared" si="2"/>
        <v>0</v>
      </c>
    </row>
    <row r="15" spans="1:8" x14ac:dyDescent="0.25">
      <c r="A15" s="17"/>
      <c r="B15" s="17"/>
      <c r="C15" s="32"/>
      <c r="D15" s="32"/>
      <c r="E15" s="35"/>
      <c r="F15" s="21"/>
      <c r="G15" s="27" t="e">
        <f>INDEX('Stato patrimoniale'!J:J,MATCH(A15,'Stato patrimoniale'!A:A,0))</f>
        <v>#N/A</v>
      </c>
      <c r="H15" s="63">
        <f t="shared" si="2"/>
        <v>0</v>
      </c>
    </row>
    <row r="16" spans="1:8" x14ac:dyDescent="0.25">
      <c r="A16" s="17"/>
      <c r="B16" s="17"/>
      <c r="C16" s="32"/>
      <c r="D16" s="32"/>
      <c r="E16" s="35"/>
      <c r="F16" s="21"/>
      <c r="G16" s="27" t="e">
        <f>INDEX('Stato patrimoniale'!J:J,MATCH(A16,'Stato patrimoniale'!A:A,0))</f>
        <v>#N/A</v>
      </c>
      <c r="H16" s="63">
        <f t="shared" si="2"/>
        <v>0</v>
      </c>
    </row>
    <row r="17" spans="5:8" x14ac:dyDescent="0.25">
      <c r="E17" s="35"/>
      <c r="G17" s="27" t="e">
        <f>INDEX('Stato patrimoniale'!J:J,MATCH(A17,'Stato patrimoniale'!A:A,0))</f>
        <v>#N/A</v>
      </c>
      <c r="H17" s="63">
        <f t="shared" si="2"/>
        <v>0</v>
      </c>
    </row>
    <row r="18" spans="5:8" x14ac:dyDescent="0.25">
      <c r="E18" s="35"/>
      <c r="G18" s="27" t="e">
        <f>INDEX('Stato patrimoniale'!J:J,MATCH(A18,'Stato patrimoniale'!A:A,0))</f>
        <v>#N/A</v>
      </c>
      <c r="H18" s="63">
        <f t="shared" si="2"/>
        <v>0</v>
      </c>
    </row>
    <row r="19" spans="5:8" x14ac:dyDescent="0.25">
      <c r="E19" s="35"/>
      <c r="G19" s="27" t="e">
        <f>INDEX('Stato patrimoniale'!J:J,MATCH(A19,'Stato patrimoniale'!A:A,0))</f>
        <v>#N/A</v>
      </c>
      <c r="H19" s="63">
        <f t="shared" si="2"/>
        <v>0</v>
      </c>
    </row>
    <row r="20" spans="5:8" x14ac:dyDescent="0.25">
      <c r="E20" s="35"/>
      <c r="G20" s="27" t="e">
        <f>INDEX('Stato patrimoniale'!J:J,MATCH(A20,'Stato patrimoniale'!A:A,0))</f>
        <v>#N/A</v>
      </c>
      <c r="H20" s="63">
        <f t="shared" si="2"/>
        <v>0</v>
      </c>
    </row>
    <row r="21" spans="5:8" x14ac:dyDescent="0.25">
      <c r="E21" s="35"/>
      <c r="G21" s="27" t="e">
        <f>INDEX('Stato patrimoniale'!J:J,MATCH(A21,'Stato patrimoniale'!A:A,0))</f>
        <v>#N/A</v>
      </c>
      <c r="H21" s="63">
        <f t="shared" si="2"/>
        <v>0</v>
      </c>
    </row>
    <row r="22" spans="5:8" x14ac:dyDescent="0.25">
      <c r="E22" s="35"/>
      <c r="G22" s="27" t="e">
        <f>INDEX('Stato patrimoniale'!J:J,MATCH(A22,'Stato patrimoniale'!A:A,0))</f>
        <v>#N/A</v>
      </c>
      <c r="H22" s="63">
        <f t="shared" si="2"/>
        <v>0</v>
      </c>
    </row>
    <row r="23" spans="5:8" x14ac:dyDescent="0.25">
      <c r="E23" s="35"/>
      <c r="G23" s="27" t="e">
        <f>INDEX('Stato patrimoniale'!J:J,MATCH(A23,'Stato patrimoniale'!A:A,0))</f>
        <v>#N/A</v>
      </c>
      <c r="H23" s="63">
        <f t="shared" si="2"/>
        <v>0</v>
      </c>
    </row>
    <row r="24" spans="5:8" x14ac:dyDescent="0.25">
      <c r="E24" s="35"/>
      <c r="G24" s="27" t="e">
        <f>INDEX('Stato patrimoniale'!J:J,MATCH(A24,'Stato patrimoniale'!A:A,0))</f>
        <v>#N/A</v>
      </c>
      <c r="H24" s="63">
        <f t="shared" si="2"/>
        <v>0</v>
      </c>
    </row>
    <row r="25" spans="5:8" x14ac:dyDescent="0.25">
      <c r="E25" s="35"/>
      <c r="G25" s="27" t="e">
        <f>INDEX('Stato patrimoniale'!J:J,MATCH(A25,'Stato patrimoniale'!A:A,0))</f>
        <v>#N/A</v>
      </c>
      <c r="H25" s="63">
        <f t="shared" si="2"/>
        <v>0</v>
      </c>
    </row>
    <row r="26" spans="5:8" x14ac:dyDescent="0.25">
      <c r="E26" s="35"/>
      <c r="G26" s="27" t="e">
        <f>INDEX('Stato patrimoniale'!J:J,MATCH(A26,'Stato patrimoniale'!A:A,0))</f>
        <v>#N/A</v>
      </c>
      <c r="H26" s="63">
        <f t="shared" si="2"/>
        <v>0</v>
      </c>
    </row>
    <row r="27" spans="5:8" x14ac:dyDescent="0.25">
      <c r="E27" s="35"/>
      <c r="G27" s="27" t="e">
        <f>INDEX('Stato patrimoniale'!J:J,MATCH(A27,'Stato patrimoniale'!A:A,0))</f>
        <v>#N/A</v>
      </c>
      <c r="H27" s="63">
        <f t="shared" si="2"/>
        <v>0</v>
      </c>
    </row>
    <row r="28" spans="5:8" x14ac:dyDescent="0.25">
      <c r="E28" s="35"/>
      <c r="G28" s="27" t="e">
        <f>INDEX('Stato patrimoniale'!J:J,MATCH(A28,'Stato patrimoniale'!A:A,0))</f>
        <v>#N/A</v>
      </c>
      <c r="H28" s="63">
        <f t="shared" si="2"/>
        <v>0</v>
      </c>
    </row>
    <row r="29" spans="5:8" x14ac:dyDescent="0.25">
      <c r="E29" s="35"/>
      <c r="G29" s="27" t="e">
        <f>INDEX('Stato patrimoniale'!J:J,MATCH(A29,'Stato patrimoniale'!A:A,0))</f>
        <v>#N/A</v>
      </c>
      <c r="H29" s="63">
        <f t="shared" si="2"/>
        <v>0</v>
      </c>
    </row>
    <row r="30" spans="5:8" x14ac:dyDescent="0.25">
      <c r="E30" s="35"/>
      <c r="G30" s="27" t="e">
        <f>INDEX('Stato patrimoniale'!J:J,MATCH(A30,'Stato patrimoniale'!A:A,0))</f>
        <v>#N/A</v>
      </c>
      <c r="H30" s="63">
        <f t="shared" si="2"/>
        <v>0</v>
      </c>
    </row>
    <row r="31" spans="5:8" x14ac:dyDescent="0.25">
      <c r="E31" s="35"/>
      <c r="G31" s="27" t="e">
        <f>INDEX('Stato patrimoniale'!J:J,MATCH(A31,'Stato patrimoniale'!A:A,0))</f>
        <v>#N/A</v>
      </c>
      <c r="H31" s="63">
        <f t="shared" si="2"/>
        <v>0</v>
      </c>
    </row>
    <row r="32" spans="5:8" x14ac:dyDescent="0.25">
      <c r="E32" s="35"/>
    </row>
    <row r="33" spans="5:5" x14ac:dyDescent="0.25">
      <c r="E33" s="35"/>
    </row>
    <row r="34" spans="5:5" x14ac:dyDescent="0.25">
      <c r="E34" s="35"/>
    </row>
    <row r="35" spans="5:5" x14ac:dyDescent="0.25">
      <c r="E35" s="35"/>
    </row>
    <row r="36" spans="5:5" x14ac:dyDescent="0.25">
      <c r="E36" s="35"/>
    </row>
    <row r="37" spans="5:5" x14ac:dyDescent="0.25">
      <c r="E37" s="35"/>
    </row>
    <row r="38" spans="5:5" x14ac:dyDescent="0.25">
      <c r="E38" s="35"/>
    </row>
    <row r="39" spans="5:5" x14ac:dyDescent="0.25">
      <c r="E39" s="35"/>
    </row>
    <row r="40" spans="5:5" x14ac:dyDescent="0.25">
      <c r="E40" s="35"/>
    </row>
    <row r="41" spans="5:5" x14ac:dyDescent="0.25">
      <c r="E41" s="35"/>
    </row>
    <row r="42" spans="5:5" x14ac:dyDescent="0.25">
      <c r="E42" s="35"/>
    </row>
    <row r="43" spans="5:5" x14ac:dyDescent="0.25">
      <c r="E43" s="35"/>
    </row>
    <row r="44" spans="5:5" x14ac:dyDescent="0.25">
      <c r="E44" s="35"/>
    </row>
    <row r="45" spans="5:5" x14ac:dyDescent="0.25">
      <c r="E45" s="35"/>
    </row>
    <row r="46" spans="5:5" x14ac:dyDescent="0.25">
      <c r="E46" s="35"/>
    </row>
    <row r="47" spans="5:5" x14ac:dyDescent="0.25">
      <c r="E47" s="35"/>
    </row>
    <row r="48" spans="5:5" x14ac:dyDescent="0.25">
      <c r="E48" s="35"/>
    </row>
    <row r="49" spans="5:5" x14ac:dyDescent="0.25">
      <c r="E49" s="35"/>
    </row>
    <row r="50" spans="5:5" x14ac:dyDescent="0.25">
      <c r="E50" s="35"/>
    </row>
    <row r="51" spans="5:5" x14ac:dyDescent="0.25">
      <c r="E51" s="35"/>
    </row>
    <row r="52" spans="5:5" x14ac:dyDescent="0.25">
      <c r="E52" s="35"/>
    </row>
    <row r="53" spans="5:5" x14ac:dyDescent="0.25">
      <c r="E53" s="35"/>
    </row>
    <row r="54" spans="5:5" x14ac:dyDescent="0.25">
      <c r="E54" s="35"/>
    </row>
    <row r="55" spans="5:5" x14ac:dyDescent="0.25">
      <c r="E55" s="35"/>
    </row>
    <row r="56" spans="5:5" x14ac:dyDescent="0.25">
      <c r="E56" s="35"/>
    </row>
    <row r="57" spans="5:5" x14ac:dyDescent="0.25">
      <c r="E57" s="35"/>
    </row>
    <row r="58" spans="5:5" x14ac:dyDescent="0.25">
      <c r="E58" s="35"/>
    </row>
    <row r="59" spans="5:5" x14ac:dyDescent="0.25">
      <c r="E59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D71A-2A0A-40D0-A398-44DA46C39EA6}">
  <dimension ref="A1:S8"/>
  <sheetViews>
    <sheetView workbookViewId="0">
      <selection activeCell="P4" sqref="P4"/>
    </sheetView>
  </sheetViews>
  <sheetFormatPr defaultRowHeight="15" x14ac:dyDescent="0.25"/>
  <cols>
    <col min="1" max="1" width="4.85546875" bestFit="1" customWidth="1"/>
    <col min="2" max="2" width="9" style="65" bestFit="1" customWidth="1"/>
    <col min="3" max="3" width="9" bestFit="1" customWidth="1"/>
    <col min="4" max="4" width="9.7109375" bestFit="1" customWidth="1"/>
    <col min="5" max="5" width="11.7109375" bestFit="1" customWidth="1"/>
    <col min="15" max="15" width="4.85546875" bestFit="1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1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1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28</v>
      </c>
      <c r="B3" s="65">
        <f>SUMIFS('Stato patrimoniale'!V:V,'Stato patrimoniale'!$AF:$AF,"",'Stato patrimoniale'!$D:$D,$A3,'Stato patrimoniale'!$B:$B,1)</f>
        <v>0</v>
      </c>
      <c r="C3" s="65">
        <f>SUMIFS('Stato patrimoniale'!AC:AC,'Stato patrimoniale'!$AF:$AF,"",'Stato patrimoniale'!$D:$D,$A3,'Stato patrimoniale'!$B:$B,1)</f>
        <v>0</v>
      </c>
      <c r="D3" s="65">
        <f t="shared" ref="D3" si="0">C3-B3</f>
        <v>0</v>
      </c>
      <c r="E3" s="66" t="str">
        <f t="shared" ref="E3" si="1">IF(B3=0,"",D3/B3)</f>
        <v/>
      </c>
      <c r="O3" t="s">
        <v>28</v>
      </c>
      <c r="P3" s="65">
        <f>SUMIFS('Stato patrimoniale'!V:V,'Stato patrimoniale'!$AF:$AF,"&gt;0",'Stato patrimoniale'!$D:$D,$O3,'Stato patrimoniale'!$B:$B,1)</f>
        <v>0</v>
      </c>
      <c r="Q3" s="65">
        <f>SUMIFS('Stato patrimoniale'!AN:AN,'Stato patrimoniale'!$AF:$AF,"&gt;0",'Stato patrimoniale'!$D:$D,$O3,'Stato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8</v>
      </c>
      <c r="B4" s="65">
        <f>SUMIFS('Stato patrimoniale'!V:V,'Stato patrimoniale'!$AF:$AF,"",'Stato patrimoniale'!$D:$D,$A4,'Stato patrimoniale'!$B:$B,1)</f>
        <v>0</v>
      </c>
      <c r="C4" s="65">
        <f>SUMIFS('Stato patrimoniale'!AC:AC,'Stato patrimoniale'!$AF:$AF,"",'Stato patrimoniale'!$D:$D,$A4,'Stato patrimoniale'!$B:$B,1)</f>
        <v>0</v>
      </c>
      <c r="D4" s="65">
        <f t="shared" ref="D4:D8" si="2">C4-B4</f>
        <v>0</v>
      </c>
      <c r="E4" s="66" t="str">
        <f t="shared" ref="E4:E8" si="3">IF(B4=0,"",D4/B4)</f>
        <v/>
      </c>
      <c r="O4" t="s">
        <v>8</v>
      </c>
      <c r="P4" s="65">
        <f>SUMIFS('Stato patrimoniale'!V:V,'Stato patrimoniale'!$AF:$AF,"&gt;0",'Stato patrimoniale'!$D:$D,$O4,'Stato patrimoniale'!$B:$B,1)</f>
        <v>0</v>
      </c>
      <c r="Q4" s="65">
        <f>SUMIFS('Stato patrimoniale'!AN:AN,'Stato patrimoniale'!$AF:$AF,"&gt;0",'Stato patrimoniale'!$D:$D,$O4,'Stato patrimoniale'!$B:$B,1)</f>
        <v>0</v>
      </c>
      <c r="R4" s="65">
        <f t="shared" ref="R4:R8" si="4">Q4-P4</f>
        <v>0</v>
      </c>
      <c r="S4" s="66" t="str">
        <f t="shared" ref="S4:S8" si="5">IF(P4=0,"",R4/P4)</f>
        <v/>
      </c>
    </row>
    <row r="5" spans="1:19" x14ac:dyDescent="0.25">
      <c r="A5" t="s">
        <v>30</v>
      </c>
      <c r="B5" s="65">
        <f>SUMIFS('Stato patrimoniale'!V:V,'Stato patrimoniale'!$AF:$AF,"",'Stato patrimoniale'!$D:$D,$A5,'Stato patrimoniale'!$B:$B,1)</f>
        <v>0</v>
      </c>
      <c r="C5" s="65">
        <f>SUMIFS('Stato patrimoniale'!AC:AC,'Stato patrimoniale'!$AF:$AF,"",'Stato patrimoniale'!$D:$D,$A5,'Stato patrimoniale'!$B:$B,1)</f>
        <v>0</v>
      </c>
      <c r="D5" s="65">
        <f t="shared" si="2"/>
        <v>0</v>
      </c>
      <c r="E5" s="66" t="str">
        <f t="shared" si="3"/>
        <v/>
      </c>
      <c r="O5" t="s">
        <v>30</v>
      </c>
      <c r="P5" s="65">
        <f>SUMIFS('Stato patrimoniale'!V:V,'Stato patrimoniale'!$AF:$AF,"&gt;0",'Stato patrimoniale'!$D:$D,$O5,'Stato patrimoniale'!$B:$B,1)</f>
        <v>0</v>
      </c>
      <c r="Q5" s="65">
        <f>SUMIFS('Stato patrimoniale'!AN:AN,'Stato patrimoniale'!$AF:$AF,"&gt;0",'Stato patrimoniale'!$D:$D,$O5,'Stato patrimoniale'!$B:$B,1)</f>
        <v>0</v>
      </c>
      <c r="R5" s="65">
        <f t="shared" si="4"/>
        <v>0</v>
      </c>
      <c r="S5" s="66" t="str">
        <f t="shared" si="5"/>
        <v/>
      </c>
    </row>
    <row r="6" spans="1:19" x14ac:dyDescent="0.25">
      <c r="A6" t="s">
        <v>422</v>
      </c>
      <c r="B6" s="65">
        <f>SUMIFS('Stato patrimoniale'!V:V,'Stato patrimoniale'!$AF:$AF,"",'Stato patrimoniale'!$D:$D,$A6,'Stato patrimoniale'!$B:$B,1)</f>
        <v>0</v>
      </c>
      <c r="C6" s="65">
        <f>SUMIFS('Stato patrimoniale'!AC:AC,'Stato patrimoniale'!$AF:$AF,"",'Stato patrimoniale'!$D:$D,$A6,'Stato patrimoniale'!$B:$B,1)</f>
        <v>0</v>
      </c>
      <c r="D6" s="65">
        <f t="shared" si="2"/>
        <v>0</v>
      </c>
      <c r="E6" s="66" t="str">
        <f t="shared" si="3"/>
        <v/>
      </c>
      <c r="O6" t="s">
        <v>422</v>
      </c>
      <c r="P6" s="65">
        <f>SUMIFS('Stato patrimoniale'!V:V,'Stato patrimoniale'!$AF:$AF,"&gt;0",'Stato patrimoniale'!$D:$D,$O6,'Stato patrimoniale'!$B:$B,1)</f>
        <v>0</v>
      </c>
      <c r="Q6" s="65">
        <f>SUMIFS('Stato patrimoniale'!AN:AN,'Stato patrimoniale'!$AF:$AF,"&gt;0",'Stato patrimoniale'!$D:$D,$O6,'Stato patrimoniale'!$B:$B,1)</f>
        <v>0</v>
      </c>
      <c r="R6" s="65">
        <f t="shared" si="4"/>
        <v>0</v>
      </c>
      <c r="S6" s="66" t="str">
        <f t="shared" si="5"/>
        <v/>
      </c>
    </row>
    <row r="7" spans="1:19" x14ac:dyDescent="0.25">
      <c r="A7" t="s">
        <v>425</v>
      </c>
      <c r="B7" s="65">
        <f>SUMIFS('Stato patrimoniale'!V:V,'Stato patrimoniale'!$AF:$AF,"",'Stato patrimoniale'!$D:$D,$A7,'Stato patrimoniale'!$B:$B,1)</f>
        <v>0</v>
      </c>
      <c r="C7" s="65">
        <f>SUMIFS('Stato patrimoniale'!AC:AC,'Stato patrimoniale'!$AF:$AF,"",'Stato patrimoniale'!$D:$D,$A7,'Stato patrimoniale'!$B:$B,1)</f>
        <v>0</v>
      </c>
      <c r="D7" s="65">
        <f t="shared" si="2"/>
        <v>0</v>
      </c>
      <c r="E7" s="66" t="str">
        <f t="shared" si="3"/>
        <v/>
      </c>
      <c r="O7" t="s">
        <v>425</v>
      </c>
      <c r="P7" s="65">
        <f>SUMIFS('Stato patrimoniale'!V:V,'Stato patrimoniale'!$AF:$AF,"&gt;0",'Stato patrimoniale'!$D:$D,$O7,'Stato patrimoniale'!$B:$B,1)</f>
        <v>0</v>
      </c>
      <c r="Q7" s="65">
        <f>SUMIFS('Stato patrimoniale'!AN:AN,'Stato patrimoniale'!$AF:$AF,"&gt;0",'Stato patrimoniale'!$D:$D,$O7,'Stato patrimoniale'!$B:$B,1)</f>
        <v>0</v>
      </c>
      <c r="R7" s="65">
        <f t="shared" si="4"/>
        <v>0</v>
      </c>
      <c r="S7" s="66" t="str">
        <f t="shared" si="5"/>
        <v/>
      </c>
    </row>
    <row r="8" spans="1:19" x14ac:dyDescent="0.25">
      <c r="A8" t="s">
        <v>424</v>
      </c>
      <c r="B8" s="65">
        <f>SUMIFS('Stato patrimoniale'!V:V,'Stato patrimoniale'!$AF:$AF,"",'Stato patrimoniale'!$D:$D,$A8,'Stato patrimoniale'!$B:$B,1)</f>
        <v>0</v>
      </c>
      <c r="C8" s="65">
        <f>SUMIFS('Stato patrimoniale'!AC:AC,'Stato patrimoniale'!$AF:$AF,"",'Stato patrimoniale'!$D:$D,$A8,'Stato patrimoniale'!$B:$B,1)</f>
        <v>0</v>
      </c>
      <c r="D8" s="65">
        <f t="shared" si="2"/>
        <v>0</v>
      </c>
      <c r="E8" s="66" t="str">
        <f t="shared" si="3"/>
        <v/>
      </c>
      <c r="O8" t="s">
        <v>424</v>
      </c>
      <c r="P8" s="65">
        <f>SUMIFS('Stato patrimoniale'!V:V,'Stato patrimoniale'!$AF:$AF,"&gt;0",'Stato patrimoniale'!$D:$D,$O8,'Stato patrimoniale'!$B:$B,1)</f>
        <v>0</v>
      </c>
      <c r="Q8" s="65">
        <f>SUMIFS('Stato patrimoniale'!AN:AN,'Stato patrimoniale'!$AF:$AF,"&gt;0",'Stato patrimoniale'!$D:$D,$O8,'Stato patrimoniale'!$B:$B,1)</f>
        <v>0</v>
      </c>
      <c r="R8" s="65">
        <f t="shared" si="4"/>
        <v>0</v>
      </c>
      <c r="S8" s="66" t="str">
        <f t="shared" si="5"/>
        <v/>
      </c>
    </row>
  </sheetData>
  <sortState xmlns:xlrd2="http://schemas.microsoft.com/office/spreadsheetml/2017/richdata2" ref="A3:E8">
    <sortCondition descending="1" ref="C3:C8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B1E5-150F-457A-B78E-E752E0F8DFCE}">
  <dimension ref="A1:S5"/>
  <sheetViews>
    <sheetView workbookViewId="0">
      <selection activeCell="N12" sqref="N12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8.7109375" bestFit="1" customWidth="1"/>
    <col min="5" max="5" width="11.7109375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25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25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363</v>
      </c>
      <c r="B3" s="65">
        <f>SUMIFS('Stato patrimoniale'!V:V,'Stato patrimoniale'!$AF:$AF,"",'Stato patrimoniale'!$E:$E,$A3,'Stato patrimoniale'!$B:$B,1)</f>
        <v>0</v>
      </c>
      <c r="C3" s="65">
        <f>SUMIFS('Stato patrimoniale'!AC:AC,'Stato patrimoniale'!$AF:$AF,"",'Stato patrimoniale'!$E:$E,$A3,'Stato patrimoniale'!$B:$B,1)</f>
        <v>0</v>
      </c>
      <c r="D3" s="65">
        <f>C3-B3</f>
        <v>0</v>
      </c>
      <c r="E3" s="66" t="str">
        <f>IF(B3=0,"",D3/B3)</f>
        <v/>
      </c>
      <c r="O3" t="s">
        <v>363</v>
      </c>
      <c r="P3" s="65">
        <f>SUMIFS('Stato patrimoniale'!V:V,'Stato patrimoniale'!$AF:$AF,"&gt;0",'Stato patrimoniale'!$E:$E,$O3,'Stato patrimoniale'!$B:$B,1)</f>
        <v>0</v>
      </c>
      <c r="Q3" s="65">
        <f>SUMIFS('Stato patrimoniale'!AN:AN,'Stato patrimoniale'!$AF:$AF,"&gt;0",'Stato patrimoniale'!$E:$E,$O3,'Stato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364</v>
      </c>
      <c r="B4" s="65">
        <f>SUMIFS('Stato patrimoniale'!V:V,'Stato patrimoniale'!$AF:$AF,"",'Stato patrimoniale'!$E:$E,$A4,'Stato patrimoniale'!$B:$B,1)</f>
        <v>0</v>
      </c>
      <c r="C4" s="65">
        <f>SUMIFS('Stato patrimoniale'!AC:AC,'Stato patrimoniale'!$AF:$AF,"",'Stato patrimoniale'!$E:$E,$A4,'Stato patrimoniale'!$B:$B,1)</f>
        <v>0</v>
      </c>
      <c r="D4" s="65">
        <f t="shared" ref="D4:D5" si="0">C4-B4</f>
        <v>0</v>
      </c>
      <c r="E4" s="66" t="str">
        <f t="shared" ref="E4:E5" si="1">IF(B4=0,"",D4/B4)</f>
        <v/>
      </c>
      <c r="O4" t="s">
        <v>364</v>
      </c>
      <c r="P4" s="65">
        <f>SUMIFS('Stato patrimoniale'!V:V,'Stato patrimoniale'!$AF:$AF,"&gt;0",'Stato patrimoniale'!$E:$E,$O4,'Stato patrimoniale'!$B:$B,1)</f>
        <v>0</v>
      </c>
      <c r="Q4" s="65">
        <f>SUMIFS('Stato patrimoniale'!AN:AN,'Stato patrimoniale'!$AF:$AF,"&gt;0",'Stato patrimoniale'!$E:$E,$O4,'Stato patrimoniale'!$B:$B,1)</f>
        <v>0</v>
      </c>
      <c r="R4" s="65">
        <f t="shared" ref="R4" si="2">Q4-P4</f>
        <v>0</v>
      </c>
      <c r="S4" s="66" t="str">
        <f t="shared" ref="S4" si="3">IF(P4=0,"",R4/P4)</f>
        <v/>
      </c>
    </row>
    <row r="5" spans="1:19" x14ac:dyDescent="0.25">
      <c r="A5" t="s">
        <v>423</v>
      </c>
      <c r="B5" s="65">
        <f>SUMIFS('Stato patrimoniale'!V:V,'Stato patrimoniale'!$AF:$AF,"",'Stato patrimoniale'!$E:$E,$A5,'Stato patrimoniale'!$B:$B,1)</f>
        <v>0</v>
      </c>
      <c r="C5" s="65">
        <f>SUMIFS('Stato patrimoniale'!AC:AC,'Stato patrimoniale'!$AF:$AF,"",'Stato patrimoniale'!$E:$E,$A5,'Stato patrimoniale'!$B:$B,1)</f>
        <v>0</v>
      </c>
      <c r="D5" s="65">
        <f t="shared" si="0"/>
        <v>0</v>
      </c>
      <c r="E5" s="66" t="str">
        <f t="shared" si="1"/>
        <v/>
      </c>
      <c r="O5" t="s">
        <v>423</v>
      </c>
      <c r="P5" s="65">
        <f>SUMIFS('Stato patrimoniale'!V:V,'Stato patrimoniale'!$AF:$AF,"&gt;0",'Stato patrimoniale'!$E:$E,$O5,'Stato patrimoniale'!$B:$B,1)</f>
        <v>0</v>
      </c>
      <c r="Q5" s="65">
        <f>SUMIFS('Stato patrimoniale'!AN:AN,'Stato patrimoniale'!$AF:$AF,"&gt;0",'Stato patrimoniale'!$E:$E,$O5,'Stato patrimoniale'!$B:$B,1)</f>
        <v>0</v>
      </c>
      <c r="R5" s="65">
        <f t="shared" ref="R5" si="4">Q5-P5</f>
        <v>0</v>
      </c>
      <c r="S5" s="66" t="str">
        <f t="shared" ref="S5" si="5">IF(P5=0,"",R5/P5)</f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F1B1-47A7-4D0E-9289-4119B8F074A1}">
  <dimension ref="A1:S7"/>
  <sheetViews>
    <sheetView workbookViewId="0">
      <selection activeCell="N2" sqref="N2:N142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9.7109375" bestFit="1" customWidth="1"/>
    <col min="5" max="5" width="11.7109375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9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9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10</v>
      </c>
      <c r="B3" s="65">
        <f>SUMIFS('Stato patrimoniale'!V:V,'Stato patrimoniale'!$AF:$AF,"",'Stato patrimoniale'!$J:$J,$A3,'Stato patrimoniale'!$B:$B,1)</f>
        <v>0</v>
      </c>
      <c r="C3" s="65">
        <f>SUMIFS('Stato patrimoniale'!AC:AC,'Stato patrimoniale'!$AF:$AF,"",'Stato patrimoniale'!$J:$J,$A3,'Stato patrimoniale'!$B:$B,1)</f>
        <v>0</v>
      </c>
      <c r="D3" s="65">
        <f>C3-B3</f>
        <v>0</v>
      </c>
      <c r="E3" s="66" t="str">
        <f>IF(B3=0,"",D3/B3)</f>
        <v/>
      </c>
      <c r="O3" t="s">
        <v>10</v>
      </c>
      <c r="P3" s="65">
        <f>SUMIFS('Stato patrimoniale'!V:V,'Stato patrimoniale'!$AF:$AF,"&gt;0",'Stato patrimoniale'!$J:$J,$O3,'Stato patrimoniale'!$B:$B,1)</f>
        <v>0</v>
      </c>
      <c r="Q3" s="65">
        <f>SUMIFS('Stato patrimoniale'!AN:AN,'Stato patrimoniale'!$AF:$AF,"&gt;0",'Stato patrimoniale'!$J:$J,$O3,'Stato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29</v>
      </c>
      <c r="B4" s="65">
        <f>SUMIFS('Stato patrimoniale'!V:V,'Stato patrimoniale'!$AF:$AF,"",'Stato patrimoniale'!$J:$J,$A4,'Stato patrimoniale'!$B:$B,1)</f>
        <v>0</v>
      </c>
      <c r="C4" s="65">
        <f>SUMIFS('Stato patrimoniale'!AC:AC,'Stato patrimoniale'!$AF:$AF,"",'Stato patrimoniale'!$J:$J,$A4,'Stato patrimoniale'!$B:$B,1)</f>
        <v>0</v>
      </c>
      <c r="D4" s="65">
        <f t="shared" ref="D4" si="0">C4-B4</f>
        <v>0</v>
      </c>
      <c r="E4" s="66" t="str">
        <f t="shared" ref="E4" si="1">IF(B4=0,"",D4/B4)</f>
        <v/>
      </c>
      <c r="O4" t="s">
        <v>29</v>
      </c>
      <c r="P4" s="65">
        <f>SUMIFS('Stato patrimoniale'!V:V,'Stato patrimoniale'!$AF:$AF,"&gt;0",'Stato patrimoniale'!$J:$J,$O4,'Stato patrimoniale'!$B:$B,1)</f>
        <v>0</v>
      </c>
      <c r="Q4" s="65">
        <f>SUMIFS('Stato patrimoniale'!AN:AN,'Stato patrimoniale'!$AF:$AF,"&gt;0",'Stato patrimoniale'!$J:$J,$O4,'Stato patrimoniale'!$B:$B,1)</f>
        <v>0</v>
      </c>
      <c r="R4" s="65">
        <f t="shared" ref="R4" si="2">Q4-P4</f>
        <v>0</v>
      </c>
      <c r="S4" s="66" t="str">
        <f t="shared" ref="S4" si="3">IF(P4=0,"",R4/P4)</f>
        <v/>
      </c>
    </row>
    <row r="5" spans="1:19" x14ac:dyDescent="0.25">
      <c r="A5" t="s">
        <v>115</v>
      </c>
      <c r="B5" s="65">
        <f>SUMIFS('Stato patrimoniale'!V:V,'Stato patrimoniale'!$AF:$AF,"",'Stato patrimoniale'!$J:$J,$A5,'Stato patrimoniale'!$B:$B,1)</f>
        <v>0</v>
      </c>
      <c r="C5" s="65">
        <f>SUMIFS('Stato patrimoniale'!AC:AC,'Stato patrimoniale'!$AF:$AF,"",'Stato patrimoniale'!$J:$J,$A5,'Stato patrimoniale'!$B:$B,1)</f>
        <v>0</v>
      </c>
      <c r="D5" s="65">
        <f t="shared" ref="D5:D6" si="4">C5-B5</f>
        <v>0</v>
      </c>
      <c r="E5" s="66" t="str">
        <f t="shared" ref="E5:E6" si="5">IF(B5=0,"",D5/B5)</f>
        <v/>
      </c>
      <c r="O5" t="s">
        <v>115</v>
      </c>
      <c r="P5" s="65">
        <f>SUMIFS('Stato patrimoniale'!V:V,'Stato patrimoniale'!$AF:$AF,"&gt;0",'Stato patrimoniale'!$J:$J,$O5,'Stato patrimoniale'!$B:$B,1)</f>
        <v>0</v>
      </c>
      <c r="Q5" s="65">
        <f>SUMIFS('Stato patrimoniale'!AN:AN,'Stato patrimoniale'!$AF:$AF,"&gt;0",'Stato patrimoniale'!$J:$J,$O5,'Stato patrimoniale'!$B:$B,1)</f>
        <v>0</v>
      </c>
      <c r="R5" s="65">
        <f t="shared" ref="R5" si="6">Q5-P5</f>
        <v>0</v>
      </c>
      <c r="S5" s="66" t="str">
        <f t="shared" ref="S5" si="7">IF(P5=0,"",R5/P5)</f>
        <v/>
      </c>
    </row>
    <row r="6" spans="1:19" x14ac:dyDescent="0.25">
      <c r="A6" t="s">
        <v>152</v>
      </c>
      <c r="B6" s="65">
        <f>SUMIFS('Stato patrimoniale'!V:V,'Stato patrimoniale'!$AF:$AF,"",'Stato patrimoniale'!$J:$J,$A6,'Stato patrimoniale'!$B:$B,1)</f>
        <v>0</v>
      </c>
      <c r="C6" s="65">
        <f>SUMIFS('Stato patrimoniale'!AC:AC,'Stato patrimoniale'!$AF:$AF,"",'Stato patrimoniale'!$J:$J,$A6,'Stato patrimoniale'!$B:$B,1)</f>
        <v>0</v>
      </c>
      <c r="D6" s="65">
        <f t="shared" si="4"/>
        <v>0</v>
      </c>
      <c r="E6" s="66" t="str">
        <f t="shared" si="5"/>
        <v/>
      </c>
      <c r="O6" t="s">
        <v>152</v>
      </c>
      <c r="P6" s="65">
        <f>SUMIFS('Stato patrimoniale'!V:V,'Stato patrimoniale'!$AF:$AF,"&gt;0",'Stato patrimoniale'!$J:$J,$O6,'Stato patrimoniale'!$B:$B,1)</f>
        <v>0</v>
      </c>
      <c r="Q6" s="65">
        <f>SUMIFS('Stato patrimoniale'!AN:AN,'Stato patrimoniale'!$AF:$AF,"&gt;0",'Stato patrimoniale'!$J:$J,$O6,'Stato patrimoniale'!$B:$B,1)</f>
        <v>0</v>
      </c>
      <c r="R6" s="65">
        <f t="shared" ref="R6:R7" si="8">Q6-P6</f>
        <v>0</v>
      </c>
      <c r="S6" s="66" t="str">
        <f t="shared" ref="S6:S7" si="9">IF(P6=0,"",R6/P6)</f>
        <v/>
      </c>
    </row>
    <row r="7" spans="1:19" x14ac:dyDescent="0.25">
      <c r="A7" t="s">
        <v>296</v>
      </c>
      <c r="B7" s="65">
        <f>SUMIFS('Stato patrimoniale'!V:V,'Stato patrimoniale'!$AF:$AF,"",'Stato patrimoniale'!$J:$J,$A7,'Stato patrimoniale'!$B:$B,1)</f>
        <v>0</v>
      </c>
      <c r="C7" s="65">
        <f>SUMIFS('Stato patrimoniale'!AC:AC,'Stato patrimoniale'!$AF:$AF,"",'Stato patrimoniale'!$J:$J,$A7,'Stato patrimoniale'!$B:$B,1)</f>
        <v>0</v>
      </c>
      <c r="D7" s="65">
        <f t="shared" ref="D7" si="10">C7-B7</f>
        <v>0</v>
      </c>
      <c r="E7" s="66" t="str">
        <f t="shared" ref="E7" si="11">IF(B7=0,"",D7/B7)</f>
        <v/>
      </c>
      <c r="O7" t="s">
        <v>296</v>
      </c>
      <c r="P7" s="65">
        <f>SUMIFS('Stato patrimoniale'!V:V,'Stato patrimoniale'!$AF:$AF,"&gt;0",'Stato patrimoniale'!$J:$J,$O7,'Stato patrimoniale'!$B:$B,1)</f>
        <v>0</v>
      </c>
      <c r="Q7" s="65">
        <f>SUMIFS('Stato patrimoniale'!AN:AN,'Stato patrimoniale'!$AF:$AF,"&gt;0",'Stato patrimoniale'!$J:$J,$O7,'Stato patrimoniale'!$B:$B,1)</f>
        <v>0</v>
      </c>
      <c r="R7" s="65">
        <f t="shared" si="8"/>
        <v>0</v>
      </c>
      <c r="S7" s="66" t="str">
        <f t="shared" si="9"/>
        <v/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44DFF-D7D3-40C7-A3B8-102C9B7BC54A}">
  <dimension ref="A1:S9"/>
  <sheetViews>
    <sheetView workbookViewId="0">
      <selection activeCell="F5" sqref="F5"/>
    </sheetView>
  </sheetViews>
  <sheetFormatPr defaultRowHeight="15" x14ac:dyDescent="0.25"/>
  <cols>
    <col min="1" max="1" width="10" customWidth="1"/>
    <col min="2" max="2" width="9" style="65" bestFit="1" customWidth="1"/>
    <col min="3" max="3" width="9" bestFit="1" customWidth="1"/>
    <col min="4" max="4" width="8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378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378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429</v>
      </c>
      <c r="B3" s="65">
        <f>SUMIFS('Stato patrimoniale'!V:V,'Stato patrimoniale'!$AF:$AF,"",'Stato patrimoniale'!$X:$X,$A3,'Stato patrimoniale'!$B:$B,1)</f>
        <v>0</v>
      </c>
      <c r="C3" s="65">
        <f>SUMIFS('Stato patrimoniale'!AC:AC,'Stato patrimoniale'!$AF:$AF,"",'Stato patrimoniale'!$X:$X,$A3,'Stato patrimoniale'!$B:$B,1)</f>
        <v>0</v>
      </c>
      <c r="D3" s="65">
        <f t="shared" ref="D3:D4" si="0">C3-B3</f>
        <v>0</v>
      </c>
      <c r="E3" s="66" t="str">
        <f>IF(B3=0,"",D3/B3)</f>
        <v/>
      </c>
      <c r="O3" t="s">
        <v>429</v>
      </c>
      <c r="P3" s="65">
        <f>SUMIFS('Stato patrimoniale'!V:V,'Stato patrimoniale'!$AF:$AF,"&gt;0",'Stato patrimoniale'!$AH:$AH,$O3,'Stato patrimoniale'!$B:$B,1)</f>
        <v>0</v>
      </c>
      <c r="Q3" s="65">
        <f>SUMIFS('Stato patrimoniale'!AN:AN,'Stato patrimoniale'!$AF:$AF,"&gt;0",'Stato patrimoniale'!$AH:$AH,$O3,'Stato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430</v>
      </c>
      <c r="B4" s="65">
        <f>SUMIFS('Stato patrimoniale'!V:V,'Stato patrimoniale'!$AF:$AF,"",'Stato patrimoniale'!$X:$X,$A4,'Stato patrimoniale'!$B:$B,1)</f>
        <v>0</v>
      </c>
      <c r="C4" s="65">
        <f>SUMIFS('Stato patrimoniale'!AC:AC,'Stato patrimoniale'!$AF:$AF,"",'Stato patrimoniale'!$X:$X,$A4,'Stato patrimoniale'!$B:$B,1)</f>
        <v>0</v>
      </c>
      <c r="D4" s="65">
        <f t="shared" si="0"/>
        <v>0</v>
      </c>
      <c r="E4" s="66" t="str">
        <f t="shared" ref="E4" si="1">IF(B4=0,"",D4/B4)</f>
        <v/>
      </c>
      <c r="O4" t="s">
        <v>430</v>
      </c>
      <c r="P4" s="65">
        <f>SUMIFS('Stato patrimoniale'!V:V,'Stato patrimoniale'!$AF:$AF,"&gt;0",'Stato patrimoniale'!$AH:$AH,$O4,'Stato patrimoniale'!$B:$B,1)</f>
        <v>0</v>
      </c>
      <c r="Q4" s="65">
        <f>SUMIFS('Stato patrimoniale'!AN:AN,'Stato patrimoniale'!$AF:$AF,"&gt;0",'Stato patrimoniale'!$AH:$AH,$O4,'Stato patrimoniale'!$B:$B,1)</f>
        <v>0</v>
      </c>
      <c r="R4" s="65">
        <f t="shared" ref="R4" si="2">Q4-P4</f>
        <v>0</v>
      </c>
      <c r="S4" s="66" t="str">
        <f t="shared" ref="S4" si="3">IF(P4=0,"",R4/P4)</f>
        <v/>
      </c>
    </row>
    <row r="5" spans="1:19" x14ac:dyDescent="0.25">
      <c r="A5" t="s">
        <v>432</v>
      </c>
      <c r="B5" s="65">
        <f>SUMIFS('Stato patrimoniale'!V:V,'Stato patrimoniale'!$AF:$AF,"",'Stato patrimoniale'!$X:$X,$A5,'Stato patrimoniale'!$B:$B,1)</f>
        <v>0</v>
      </c>
      <c r="C5" s="65">
        <f>SUMIFS('Stato patrimoniale'!AC:AC,'Stato patrimoniale'!$AF:$AF,"",'Stato patrimoniale'!$X:$X,$A5,'Stato patrimoniale'!$B:$B,1)</f>
        <v>0</v>
      </c>
      <c r="D5" s="65">
        <f t="shared" ref="D5" si="4">C5-B5</f>
        <v>0</v>
      </c>
      <c r="E5" s="66" t="str">
        <f t="shared" ref="E5" si="5">IF(B5=0,"",D5/B5)</f>
        <v/>
      </c>
      <c r="O5" t="s">
        <v>432</v>
      </c>
      <c r="P5" s="65">
        <f>SUMIFS('Stato patrimoniale'!V:V,'Stato patrimoniale'!$AF:$AF,"&gt;0",'Stato patrimoniale'!$AH:$AH,$O5,'Stato patrimoniale'!$B:$B,1)</f>
        <v>0</v>
      </c>
      <c r="Q5" s="65">
        <f>SUMIFS('Stato patrimoniale'!AN:AN,'Stato patrimoniale'!$AF:$AF,"&gt;0",'Stato patrimoniale'!$AH:$AH,$O5,'Stato patrimoniale'!$B:$B,1)</f>
        <v>0</v>
      </c>
      <c r="R5" s="65">
        <f t="shared" ref="R5" si="6">Q5-P5</f>
        <v>0</v>
      </c>
      <c r="S5" s="66" t="str">
        <f t="shared" ref="S5" si="7">IF(P5=0,"",R5/P5)</f>
        <v/>
      </c>
    </row>
    <row r="6" spans="1:19" x14ac:dyDescent="0.25">
      <c r="A6" t="s">
        <v>436</v>
      </c>
      <c r="B6" s="65">
        <f>SUMIFS('Stato patrimoniale'!V:V,'Stato patrimoniale'!$AF:$AF,"",'Stato patrimoniale'!$X:$X,$A6,'Stato patrimoniale'!$B:$B,1)</f>
        <v>0</v>
      </c>
      <c r="C6" s="65">
        <f>SUMIFS('Stato patrimoniale'!AC:AC,'Stato patrimoniale'!$AF:$AF,"",'Stato patrimoniale'!$X:$X,$A6,'Stato patrimoniale'!$B:$B,1)</f>
        <v>0</v>
      </c>
      <c r="D6" s="65">
        <f t="shared" ref="D6:D9" si="8">C6-B6</f>
        <v>0</v>
      </c>
      <c r="E6" s="66" t="str">
        <f t="shared" ref="E6:E9" si="9">IF(B6=0,"",D6/B6)</f>
        <v/>
      </c>
      <c r="O6" t="s">
        <v>436</v>
      </c>
      <c r="P6" s="65">
        <f>SUMIFS('Stato patrimoniale'!V:V,'Stato patrimoniale'!$AF:$AF,"&gt;0",'Stato patrimoniale'!$AH:$AH,$O6,'Stato patrimoniale'!$B:$B,1)</f>
        <v>0</v>
      </c>
      <c r="Q6" s="65">
        <f>SUMIFS('Stato patrimoniale'!AN:AN,'Stato patrimoniale'!$AF:$AF,"&gt;0",'Stato patrimoniale'!$AH:$AH,$O6,'Stato patrimoniale'!$B:$B,1)</f>
        <v>0</v>
      </c>
      <c r="R6" s="65">
        <f t="shared" ref="R6:R9" si="10">Q6-P6</f>
        <v>0</v>
      </c>
      <c r="S6" s="66" t="str">
        <f t="shared" ref="S6:S9" si="11">IF(P6=0,"",R6/P6)</f>
        <v/>
      </c>
    </row>
    <row r="7" spans="1:19" x14ac:dyDescent="0.25">
      <c r="A7" t="s">
        <v>426</v>
      </c>
      <c r="B7" s="65">
        <f>SUMIFS('Stato patrimoniale'!V:V,'Stato patrimoniale'!$AF:$AF,"",'Stato patrimoniale'!$X:$X,$A7,'Stato patrimoniale'!$B:$B,1)</f>
        <v>0</v>
      </c>
      <c r="C7" s="65">
        <f>SUMIFS('Stato patrimoniale'!AC:AC,'Stato patrimoniale'!$AF:$AF,"",'Stato patrimoniale'!$X:$X,$A7,'Stato patrimoniale'!$B:$B,1)</f>
        <v>0</v>
      </c>
      <c r="D7" s="65">
        <f t="shared" si="8"/>
        <v>0</v>
      </c>
      <c r="E7" s="66" t="str">
        <f t="shared" si="9"/>
        <v/>
      </c>
      <c r="O7" t="s">
        <v>426</v>
      </c>
      <c r="P7" s="65">
        <f>SUMIFS('Stato patrimoniale'!V:V,'Stato patrimoniale'!$AF:$AF,"&gt;0",'Stato patrimoniale'!$AH:$AH,$O7,'Stato patrimoniale'!$B:$B,1)</f>
        <v>0</v>
      </c>
      <c r="Q7" s="65">
        <f>SUMIFS('Stato patrimoniale'!AN:AN,'Stato patrimoniale'!$AF:$AF,"&gt;0",'Stato patrimoniale'!$AH:$AH,$O7,'Stato patrimoniale'!$B:$B,1)</f>
        <v>0</v>
      </c>
      <c r="R7" s="65">
        <f t="shared" si="10"/>
        <v>0</v>
      </c>
      <c r="S7" s="66" t="str">
        <f t="shared" si="11"/>
        <v/>
      </c>
    </row>
    <row r="8" spans="1:19" x14ac:dyDescent="0.25">
      <c r="A8" t="s">
        <v>427</v>
      </c>
      <c r="B8" s="65">
        <f>SUMIFS('Stato patrimoniale'!V:V,'Stato patrimoniale'!$AF:$AF,"",'Stato patrimoniale'!$X:$X,$A8,'Stato patrimoniale'!$B:$B,1)</f>
        <v>0</v>
      </c>
      <c r="C8" s="65">
        <f>SUMIFS('Stato patrimoniale'!AC:AC,'Stato patrimoniale'!$AF:$AF,"",'Stato patrimoniale'!$X:$X,$A8,'Stato patrimoniale'!$B:$B,1)</f>
        <v>0</v>
      </c>
      <c r="D8" s="65">
        <f t="shared" si="8"/>
        <v>0</v>
      </c>
      <c r="E8" s="66" t="str">
        <f t="shared" si="9"/>
        <v/>
      </c>
      <c r="O8" t="s">
        <v>427</v>
      </c>
      <c r="P8" s="65">
        <f>SUMIFS('Stato patrimoniale'!V:V,'Stato patrimoniale'!$AF:$AF,"&gt;0",'Stato patrimoniale'!$AH:$AH,$O8,'Stato patrimoniale'!$B:$B,1)</f>
        <v>0</v>
      </c>
      <c r="Q8" s="65">
        <f>SUMIFS('Stato patrimoniale'!AN:AN,'Stato patrimoniale'!$AF:$AF,"&gt;0",'Stato patrimoniale'!$AH:$AH,$O8,'Stato patrimoniale'!$B:$B,1)</f>
        <v>0</v>
      </c>
      <c r="R8" s="65">
        <f t="shared" si="10"/>
        <v>0</v>
      </c>
      <c r="S8" s="66" t="str">
        <f t="shared" si="11"/>
        <v/>
      </c>
    </row>
    <row r="9" spans="1:19" x14ac:dyDescent="0.25">
      <c r="A9" t="s">
        <v>431</v>
      </c>
      <c r="B9" s="65">
        <f>SUMIFS('Stato patrimoniale'!V:V,'Stato patrimoniale'!$AF:$AF,"",'Stato patrimoniale'!$X:$X,$A9,'Stato patrimoniale'!$B:$B,1)</f>
        <v>0</v>
      </c>
      <c r="C9" s="65">
        <f>SUMIFS('Stato patrimoniale'!AC:AC,'Stato patrimoniale'!$AF:$AF,"",'Stato patrimoniale'!$X:$X,$A9,'Stato patrimoniale'!$B:$B,1)</f>
        <v>0</v>
      </c>
      <c r="D9" s="65">
        <f t="shared" si="8"/>
        <v>0</v>
      </c>
      <c r="E9" s="66" t="str">
        <f t="shared" si="9"/>
        <v/>
      </c>
      <c r="O9" t="s">
        <v>431</v>
      </c>
      <c r="P9" s="65">
        <f>SUMIFS('Stato patrimoniale'!V:V,'Stato patrimoniale'!$AF:$AF,"&gt;0",'Stato patrimoniale'!$AH:$AH,$O9,'Stato patrimoniale'!$B:$B,1)</f>
        <v>0</v>
      </c>
      <c r="Q9" s="65">
        <f>SUMIFS('Stato patrimoniale'!AN:AN,'Stato patrimoniale'!$AF:$AF,"&gt;0",'Stato patrimoniale'!$AH:$AH,$O9,'Stato patrimoniale'!$B:$B,1)</f>
        <v>0</v>
      </c>
      <c r="R9" s="65">
        <f t="shared" si="10"/>
        <v>0</v>
      </c>
      <c r="S9" s="66" t="str">
        <f t="shared" si="11"/>
        <v/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7CBE-4D62-449E-99C7-D1315EB045AD}">
  <dimension ref="A1:S19"/>
  <sheetViews>
    <sheetView workbookViewId="0">
      <selection activeCell="Q24" sqref="Q24"/>
    </sheetView>
  </sheetViews>
  <sheetFormatPr defaultRowHeight="15" x14ac:dyDescent="0.25"/>
  <cols>
    <col min="1" max="1" width="10" customWidth="1"/>
    <col min="2" max="2" width="8" style="65" bestFit="1" customWidth="1"/>
    <col min="3" max="3" width="8" bestFit="1" customWidth="1"/>
    <col min="4" max="4" width="8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365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365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397</v>
      </c>
      <c r="B3" s="65">
        <f>SUMIFS('Stato patrimoniale'!V:V,'Stato patrimoniale'!$AF:$AF,"",'Stato patrimoniale'!$F:$F,$A3,'Stato patrimoniale'!$B:$B,1)</f>
        <v>0</v>
      </c>
      <c r="C3" s="65">
        <f>SUMIFS('Stato patrimoniale'!AC:AC,'Stato patrimoniale'!$AF:$AF,"",'Stato patrimoniale'!$F:$F,$A3,'Stato patrimoniale'!$B:$B,1)</f>
        <v>0</v>
      </c>
      <c r="D3" s="65">
        <f t="shared" ref="D3:D19" si="0">C3-B3</f>
        <v>0</v>
      </c>
      <c r="E3" s="66" t="str">
        <f t="shared" ref="E3:E19" si="1">IF(B3=0,"",D3/B3)</f>
        <v/>
      </c>
      <c r="O3" t="s">
        <v>397</v>
      </c>
      <c r="P3" s="65">
        <f>SUMIFS('Stato patrimoniale'!V:V,'Stato patrimoniale'!$AF:$AF,"&gt;0",'Stato patrimoniale'!$F:$F,$O3,'Stato patrimoniale'!$B:$B,1)</f>
        <v>0</v>
      </c>
      <c r="Q3" s="65">
        <f>SUMIFS('Stato patrimoniale'!AN:AN,'Stato patrimoniale'!$AF:$AF,"&gt;0",'Stato patrimoniale'!$F:$F,$O3,'Stato patrimoniale'!$B:$B,1)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396</v>
      </c>
      <c r="B4" s="65">
        <f>SUMIFS('Stato patrimoniale'!V:V,'Stato patrimoniale'!$AF:$AF,"",'Stato patrimoniale'!$F:$F,$A4,'Stato patrimoniale'!$B:$B,1)</f>
        <v>0</v>
      </c>
      <c r="C4" s="65">
        <f>SUMIFS('Stato patrimoniale'!AC:AC,'Stato patrimoniale'!$AF:$AF,"",'Stato patrimoniale'!$F:$F,$A4,'Stato patrimoniale'!$B:$B,1)</f>
        <v>0</v>
      </c>
      <c r="D4" s="65">
        <f t="shared" si="0"/>
        <v>0</v>
      </c>
      <c r="E4" s="66" t="str">
        <f t="shared" si="1"/>
        <v/>
      </c>
      <c r="O4" t="s">
        <v>396</v>
      </c>
      <c r="P4" s="65">
        <f>SUMIFS('Stato patrimoniale'!V:V,'Stato patrimoniale'!$AF:$AF,"&gt;0",'Stato patrimoniale'!$F:$F,$O4,'Stato patrimoniale'!$B:$B,1)</f>
        <v>0</v>
      </c>
      <c r="Q4" s="65">
        <f>SUMIFS('Stato patrimoniale'!AN:AN,'Stato patrimoniale'!$AF:$AF,"&gt;0",'Stato patrimoniale'!$F:$F,$O4,'Stato patrimoniale'!$B:$B,1)</f>
        <v>0</v>
      </c>
      <c r="R4" s="65">
        <f t="shared" ref="R4" si="2">Q4-P4</f>
        <v>0</v>
      </c>
      <c r="S4" s="66" t="str">
        <f t="shared" ref="S4" si="3">IF(P4=0,"",R4/P4)</f>
        <v/>
      </c>
    </row>
    <row r="5" spans="1:19" x14ac:dyDescent="0.25">
      <c r="A5" t="s">
        <v>398</v>
      </c>
      <c r="B5" s="65">
        <f>SUMIFS('Stato patrimoniale'!V:V,'Stato patrimoniale'!$AF:$AF,"",'Stato patrimoniale'!$F:$F,$A5,'Stato patrimoniale'!$B:$B,1)</f>
        <v>0</v>
      </c>
      <c r="C5" s="65">
        <f>SUMIFS('Stato patrimoniale'!AC:AC,'Stato patrimoniale'!$AF:$AF,"",'Stato patrimoniale'!$F:$F,$A5,'Stato patrimoniale'!$B:$B,1)</f>
        <v>0</v>
      </c>
      <c r="D5" s="65">
        <f t="shared" si="0"/>
        <v>0</v>
      </c>
      <c r="E5" s="66" t="str">
        <f t="shared" si="1"/>
        <v/>
      </c>
      <c r="O5" t="s">
        <v>398</v>
      </c>
      <c r="P5" s="65">
        <f>SUMIFS('Stato patrimoniale'!V:V,'Stato patrimoniale'!$AF:$AF,"&gt;0",'Stato patrimoniale'!$F:$F,$O5,'Stato patrimoniale'!$B:$B,1)</f>
        <v>0</v>
      </c>
      <c r="Q5" s="65">
        <f>SUMIFS('Stato patrimoniale'!AN:AN,'Stato patrimoniale'!$AF:$AF,"&gt;0",'Stato patrimoniale'!$F:$F,$O5,'Stato patrimoniale'!$B:$B,1)</f>
        <v>0</v>
      </c>
      <c r="R5" s="65">
        <f t="shared" ref="R5" si="4">Q5-P5</f>
        <v>0</v>
      </c>
      <c r="S5" s="66" t="str">
        <f t="shared" ref="S5" si="5">IF(P5=0,"",R5/P5)</f>
        <v/>
      </c>
    </row>
    <row r="6" spans="1:19" x14ac:dyDescent="0.25">
      <c r="A6" t="s">
        <v>406</v>
      </c>
      <c r="B6" s="65">
        <f>SUMIFS('Stato patrimoniale'!V:V,'Stato patrimoniale'!$AF:$AF,"",'Stato patrimoniale'!$F:$F,$A6,'Stato patrimoniale'!$B:$B,1)</f>
        <v>0</v>
      </c>
      <c r="C6" s="65">
        <f>SUMIFS('Stato patrimoniale'!AC:AC,'Stato patrimoniale'!$AF:$AF,"",'Stato patrimoniale'!$F:$F,$A6,'Stato patrimoniale'!$B:$B,1)</f>
        <v>0</v>
      </c>
      <c r="D6" s="65">
        <f t="shared" si="0"/>
        <v>0</v>
      </c>
      <c r="E6" s="66" t="str">
        <f t="shared" si="1"/>
        <v/>
      </c>
      <c r="O6" t="s">
        <v>406</v>
      </c>
      <c r="P6" s="65">
        <f>SUMIFS('Stato patrimoniale'!V:V,'Stato patrimoniale'!$AF:$AF,"&gt;0",'Stato patrimoniale'!$F:$F,$O6,'Stato patrimoniale'!$B:$B,1)</f>
        <v>0</v>
      </c>
      <c r="Q6" s="65">
        <f>SUMIFS('Stato patrimoniale'!AN:AN,'Stato patrimoniale'!$AF:$AF,"&gt;0",'Stato patrimoniale'!$F:$F,$O6,'Stato patrimoniale'!$B:$B,1)</f>
        <v>0</v>
      </c>
      <c r="R6" s="65">
        <f t="shared" ref="R6:R17" si="6">Q6-P6</f>
        <v>0</v>
      </c>
      <c r="S6" s="66" t="str">
        <f t="shared" ref="S6:S17" si="7">IF(P6=0,"",R6/P6)</f>
        <v/>
      </c>
    </row>
    <row r="7" spans="1:19" x14ac:dyDescent="0.25">
      <c r="A7" t="s">
        <v>399</v>
      </c>
      <c r="B7" s="65">
        <f>SUMIFS('Stato patrimoniale'!V:V,'Stato patrimoniale'!$AF:$AF,"",'Stato patrimoniale'!$F:$F,$A7,'Stato patrimoniale'!$B:$B,1)</f>
        <v>0</v>
      </c>
      <c r="C7" s="65">
        <f>SUMIFS('Stato patrimoniale'!AC:AC,'Stato patrimoniale'!$AF:$AF,"",'Stato patrimoniale'!$F:$F,$A7,'Stato patrimoniale'!$B:$B,1)</f>
        <v>0</v>
      </c>
      <c r="D7" s="65">
        <f t="shared" si="0"/>
        <v>0</v>
      </c>
      <c r="E7" s="66" t="str">
        <f t="shared" si="1"/>
        <v/>
      </c>
      <c r="O7" t="s">
        <v>399</v>
      </c>
      <c r="P7" s="65">
        <f>SUMIFS('Stato patrimoniale'!V:V,'Stato patrimoniale'!$AF:$AF,"&gt;0",'Stato patrimoniale'!$F:$F,$O7,'Stato patrimoniale'!$B:$B,1)</f>
        <v>0</v>
      </c>
      <c r="Q7" s="65">
        <f>SUMIFS('Stato patrimoniale'!AN:AN,'Stato patrimoniale'!$AF:$AF,"&gt;0",'Stato patrimoniale'!$F:$F,$O7,'Stato patrimoniale'!$B:$B,1)</f>
        <v>0</v>
      </c>
      <c r="R7" s="65">
        <f t="shared" si="6"/>
        <v>0</v>
      </c>
      <c r="S7" s="66" t="str">
        <f t="shared" si="7"/>
        <v/>
      </c>
    </row>
    <row r="8" spans="1:19" x14ac:dyDescent="0.25">
      <c r="A8" t="s">
        <v>403</v>
      </c>
      <c r="B8" s="65">
        <f>SUMIFS('Stato patrimoniale'!V:V,'Stato patrimoniale'!$AF:$AF,"",'Stato patrimoniale'!$F:$F,$A8,'Stato patrimoniale'!$B:$B,1)</f>
        <v>0</v>
      </c>
      <c r="C8" s="65">
        <f>SUMIFS('Stato patrimoniale'!AC:AC,'Stato patrimoniale'!$AF:$AF,"",'Stato patrimoniale'!$F:$F,$A8,'Stato patrimoniale'!$B:$B,1)</f>
        <v>0</v>
      </c>
      <c r="D8" s="65">
        <f t="shared" si="0"/>
        <v>0</v>
      </c>
      <c r="E8" s="66" t="str">
        <f t="shared" si="1"/>
        <v/>
      </c>
      <c r="O8" t="s">
        <v>403</v>
      </c>
      <c r="P8" s="65">
        <f>SUMIFS('Stato patrimoniale'!V:V,'Stato patrimoniale'!$AF:$AF,"&gt;0",'Stato patrimoniale'!$F:$F,$O8,'Stato patrimoniale'!$B:$B,1)</f>
        <v>0</v>
      </c>
      <c r="Q8" s="65">
        <f>SUMIFS('Stato patrimoniale'!AN:AN,'Stato patrimoniale'!$AF:$AF,"&gt;0",'Stato patrimoniale'!$F:$F,$O8,'Stato patrimoniale'!$B:$B,1)</f>
        <v>0</v>
      </c>
      <c r="R8" s="65">
        <f t="shared" si="6"/>
        <v>0</v>
      </c>
      <c r="S8" s="66" t="str">
        <f t="shared" si="7"/>
        <v/>
      </c>
    </row>
    <row r="9" spans="1:19" x14ac:dyDescent="0.25">
      <c r="A9" t="s">
        <v>366</v>
      </c>
      <c r="B9" s="65">
        <f>SUMIFS('Stato patrimoniale'!V:V,'Stato patrimoniale'!$AF:$AF,"",'Stato patrimoniale'!$F:$F,$A9,'Stato patrimoniale'!$B:$B,1)</f>
        <v>0</v>
      </c>
      <c r="C9" s="65">
        <f>SUMIFS('Stato patrimoniale'!AC:AC,'Stato patrimoniale'!$AF:$AF,"",'Stato patrimoniale'!$F:$F,$A9,'Stato patrimoniale'!$B:$B,1)</f>
        <v>0</v>
      </c>
      <c r="D9" s="65">
        <f t="shared" si="0"/>
        <v>0</v>
      </c>
      <c r="E9" s="66" t="str">
        <f t="shared" si="1"/>
        <v/>
      </c>
      <c r="O9" t="s">
        <v>366</v>
      </c>
      <c r="P9" s="65">
        <f>SUMIFS('Stato patrimoniale'!V:V,'Stato patrimoniale'!$AF:$AF,"&gt;0",'Stato patrimoniale'!$F:$F,$O9,'Stato patrimoniale'!$B:$B,1)</f>
        <v>0</v>
      </c>
      <c r="Q9" s="65">
        <f>SUMIFS('Stato patrimoniale'!AN:AN,'Stato patrimoniale'!$AF:$AF,"&gt;0",'Stato patrimoniale'!$F:$F,$O9,'Stato patrimoniale'!$B:$B,1)</f>
        <v>0</v>
      </c>
      <c r="R9" s="65">
        <f t="shared" si="6"/>
        <v>0</v>
      </c>
      <c r="S9" s="66" t="str">
        <f t="shared" si="7"/>
        <v/>
      </c>
    </row>
    <row r="10" spans="1:19" x14ac:dyDescent="0.25">
      <c r="A10" t="s">
        <v>400</v>
      </c>
      <c r="B10" s="65">
        <f>SUMIFS('Stato patrimoniale'!V:V,'Stato patrimoniale'!$AF:$AF,"",'Stato patrimoniale'!$F:$F,$A10,'Stato patrimoniale'!$B:$B,1)</f>
        <v>0</v>
      </c>
      <c r="C10" s="65">
        <f>SUMIFS('Stato patrimoniale'!AC:AC,'Stato patrimoniale'!$AF:$AF,"",'Stato patrimoniale'!$F:$F,$A10,'Stato patrimoniale'!$B:$B,1)</f>
        <v>0</v>
      </c>
      <c r="D10" s="65">
        <f t="shared" si="0"/>
        <v>0</v>
      </c>
      <c r="E10" s="66" t="str">
        <f t="shared" si="1"/>
        <v/>
      </c>
      <c r="O10" t="s">
        <v>400</v>
      </c>
      <c r="P10" s="65">
        <f>SUMIFS('Stato patrimoniale'!V:V,'Stato patrimoniale'!$AF:$AF,"&gt;0",'Stato patrimoniale'!$F:$F,$O10,'Stato patrimoniale'!$B:$B,1)</f>
        <v>0</v>
      </c>
      <c r="Q10" s="65">
        <f>SUMIFS('Stato patrimoniale'!AN:AN,'Stato patrimoniale'!$AF:$AF,"&gt;0",'Stato patrimoniale'!$F:$F,$O10,'Stato patrimoniale'!$B:$B,1)</f>
        <v>0</v>
      </c>
      <c r="R10" s="65">
        <f t="shared" si="6"/>
        <v>0</v>
      </c>
      <c r="S10" s="66" t="str">
        <f t="shared" si="7"/>
        <v/>
      </c>
    </row>
    <row r="11" spans="1:19" x14ac:dyDescent="0.25">
      <c r="A11" t="s">
        <v>409</v>
      </c>
      <c r="B11" s="65">
        <f>SUMIFS('Stato patrimoniale'!V:V,'Stato patrimoniale'!$AF:$AF,"",'Stato patrimoniale'!$F:$F,$A11,'Stato patrimoniale'!$B:$B,1)</f>
        <v>0</v>
      </c>
      <c r="C11" s="65">
        <f>SUMIFS('Stato patrimoniale'!AC:AC,'Stato patrimoniale'!$AF:$AF,"",'Stato patrimoniale'!$F:$F,$A11,'Stato patrimoniale'!$B:$B,1)</f>
        <v>0</v>
      </c>
      <c r="D11" s="65">
        <f t="shared" si="0"/>
        <v>0</v>
      </c>
      <c r="E11" s="66" t="str">
        <f t="shared" si="1"/>
        <v/>
      </c>
      <c r="O11" t="s">
        <v>409</v>
      </c>
      <c r="P11" s="65">
        <f>SUMIFS('Stato patrimoniale'!V:V,'Stato patrimoniale'!$AF:$AF,"&gt;0",'Stato patrimoniale'!$F:$F,$O11,'Stato patrimoniale'!$B:$B,1)</f>
        <v>0</v>
      </c>
      <c r="Q11" s="65">
        <f>SUMIFS('Stato patrimoniale'!AN:AN,'Stato patrimoniale'!$AF:$AF,"&gt;0",'Stato patrimoniale'!$F:$F,$O11,'Stato patrimoniale'!$B:$B,1)</f>
        <v>0</v>
      </c>
      <c r="R11" s="65">
        <f t="shared" si="6"/>
        <v>0</v>
      </c>
      <c r="S11" s="66" t="str">
        <f t="shared" si="7"/>
        <v/>
      </c>
    </row>
    <row r="12" spans="1:19" x14ac:dyDescent="0.25">
      <c r="A12" t="s">
        <v>402</v>
      </c>
      <c r="B12" s="65">
        <f>SUMIFS('Stato patrimoniale'!V:V,'Stato patrimoniale'!$AF:$AF,"",'Stato patrimoniale'!$F:$F,$A12,'Stato patrimoniale'!$B:$B,1)</f>
        <v>0</v>
      </c>
      <c r="C12" s="65">
        <f>SUMIFS('Stato patrimoniale'!AC:AC,'Stato patrimoniale'!$AF:$AF,"",'Stato patrimoniale'!$F:$F,$A12,'Stato patrimoniale'!$B:$B,1)</f>
        <v>0</v>
      </c>
      <c r="D12" s="65">
        <f t="shared" si="0"/>
        <v>0</v>
      </c>
      <c r="E12" s="66" t="str">
        <f t="shared" si="1"/>
        <v/>
      </c>
      <c r="O12" t="s">
        <v>402</v>
      </c>
      <c r="P12" s="65">
        <f>SUMIFS('Stato patrimoniale'!V:V,'Stato patrimoniale'!$AF:$AF,"&gt;0",'Stato patrimoniale'!$F:$F,$O12,'Stato patrimoniale'!$B:$B,1)</f>
        <v>0</v>
      </c>
      <c r="Q12" s="65">
        <f>SUMIFS('Stato patrimoniale'!AN:AN,'Stato patrimoniale'!$AF:$AF,"&gt;0",'Stato patrimoniale'!$F:$F,$O12,'Stato patrimoniale'!$B:$B,1)</f>
        <v>0</v>
      </c>
      <c r="R12" s="65">
        <f t="shared" si="6"/>
        <v>0</v>
      </c>
      <c r="S12" s="66" t="str">
        <f t="shared" si="7"/>
        <v/>
      </c>
    </row>
    <row r="13" spans="1:19" x14ac:dyDescent="0.25">
      <c r="A13" t="s">
        <v>404</v>
      </c>
      <c r="B13" s="65">
        <f>SUMIFS('Stato patrimoniale'!V:V,'Stato patrimoniale'!$AF:$AF,"",'Stato patrimoniale'!$F:$F,$A13,'Stato patrimoniale'!$B:$B,1)</f>
        <v>0</v>
      </c>
      <c r="C13" s="65">
        <f>SUMIFS('Stato patrimoniale'!AC:AC,'Stato patrimoniale'!$AF:$AF,"",'Stato patrimoniale'!$F:$F,$A13,'Stato patrimoniale'!$B:$B,1)</f>
        <v>0</v>
      </c>
      <c r="D13" s="65">
        <f t="shared" si="0"/>
        <v>0</v>
      </c>
      <c r="E13" s="66" t="str">
        <f t="shared" si="1"/>
        <v/>
      </c>
      <c r="O13" t="s">
        <v>404</v>
      </c>
      <c r="P13" s="65">
        <f>SUMIFS('Stato patrimoniale'!V:V,'Stato patrimoniale'!$AF:$AF,"&gt;0",'Stato patrimoniale'!$F:$F,$O13,'Stato patrimoniale'!$B:$B,1)</f>
        <v>0</v>
      </c>
      <c r="Q13" s="65">
        <f>SUMIFS('Stato patrimoniale'!AN:AN,'Stato patrimoniale'!$AF:$AF,"&gt;0",'Stato patrimoniale'!$F:$F,$O13,'Stato patrimoniale'!$B:$B,1)</f>
        <v>0</v>
      </c>
      <c r="R13" s="65">
        <f t="shared" si="6"/>
        <v>0</v>
      </c>
      <c r="S13" s="66" t="str">
        <f t="shared" si="7"/>
        <v/>
      </c>
    </row>
    <row r="14" spans="1:19" x14ac:dyDescent="0.25">
      <c r="A14" t="s">
        <v>408</v>
      </c>
      <c r="B14" s="65">
        <f>SUMIFS('Stato patrimoniale'!V:V,'Stato patrimoniale'!$AF:$AF,"",'Stato patrimoniale'!$F:$F,$A14,'Stato patrimoniale'!$B:$B,1)</f>
        <v>0</v>
      </c>
      <c r="C14" s="65">
        <f>SUMIFS('Stato patrimoniale'!AC:AC,'Stato patrimoniale'!$AF:$AF,"",'Stato patrimoniale'!$F:$F,$A14,'Stato patrimoniale'!$B:$B,1)</f>
        <v>0</v>
      </c>
      <c r="D14" s="65">
        <f t="shared" si="0"/>
        <v>0</v>
      </c>
      <c r="E14" s="66" t="str">
        <f t="shared" si="1"/>
        <v/>
      </c>
      <c r="O14" t="s">
        <v>408</v>
      </c>
      <c r="P14" s="65">
        <f>SUMIFS('Stato patrimoniale'!V:V,'Stato patrimoniale'!$AF:$AF,"&gt;0",'Stato patrimoniale'!$F:$F,$O14,'Stato patrimoniale'!$B:$B,1)</f>
        <v>0</v>
      </c>
      <c r="Q14" s="65">
        <f>SUMIFS('Stato patrimoniale'!AN:AN,'Stato patrimoniale'!$AF:$AF,"&gt;0",'Stato patrimoniale'!$F:$F,$O14,'Stato patrimoniale'!$B:$B,1)</f>
        <v>0</v>
      </c>
      <c r="R14" s="65">
        <f t="shared" si="6"/>
        <v>0</v>
      </c>
      <c r="S14" s="66" t="str">
        <f t="shared" si="7"/>
        <v/>
      </c>
    </row>
    <row r="15" spans="1:19" x14ac:dyDescent="0.25">
      <c r="A15" t="s">
        <v>405</v>
      </c>
      <c r="B15" s="65">
        <f>SUMIFS('Stato patrimoniale'!V:V,'Stato patrimoniale'!$AF:$AF,"",'Stato patrimoniale'!$F:$F,$A15,'Stato patrimoniale'!$B:$B,1)</f>
        <v>0</v>
      </c>
      <c r="C15" s="65">
        <f>SUMIFS('Stato patrimoniale'!AC:AC,'Stato patrimoniale'!$AF:$AF,"",'Stato patrimoniale'!$F:$F,$A15,'Stato patrimoniale'!$B:$B,1)</f>
        <v>0</v>
      </c>
      <c r="D15" s="65">
        <f t="shared" si="0"/>
        <v>0</v>
      </c>
      <c r="E15" s="66" t="str">
        <f t="shared" si="1"/>
        <v/>
      </c>
      <c r="O15" t="s">
        <v>405</v>
      </c>
      <c r="P15" s="65">
        <f>SUMIFS('Stato patrimoniale'!V:V,'Stato patrimoniale'!$AF:$AF,"&gt;0",'Stato patrimoniale'!$F:$F,$O15,'Stato patrimoniale'!$B:$B,1)</f>
        <v>0</v>
      </c>
      <c r="Q15" s="65">
        <f>SUMIFS('Stato patrimoniale'!AN:AN,'Stato patrimoniale'!$AF:$AF,"&gt;0",'Stato patrimoniale'!$F:$F,$O15,'Stato patrimoniale'!$B:$B,1)</f>
        <v>0</v>
      </c>
      <c r="R15" s="65">
        <f t="shared" si="6"/>
        <v>0</v>
      </c>
      <c r="S15" s="66" t="str">
        <f t="shared" si="7"/>
        <v/>
      </c>
    </row>
    <row r="16" spans="1:19" x14ac:dyDescent="0.25">
      <c r="A16" t="s">
        <v>407</v>
      </c>
      <c r="B16" s="65">
        <f>SUMIFS('Stato patrimoniale'!V:V,'Stato patrimoniale'!$AF:$AF,"",'Stato patrimoniale'!$F:$F,$A16,'Stato patrimoniale'!$B:$B,1)</f>
        <v>0</v>
      </c>
      <c r="C16" s="65">
        <f>SUMIFS('Stato patrimoniale'!AC:AC,'Stato patrimoniale'!$AF:$AF,"",'Stato patrimoniale'!$F:$F,$A16,'Stato patrimoniale'!$B:$B,1)</f>
        <v>0</v>
      </c>
      <c r="D16" s="65">
        <f t="shared" si="0"/>
        <v>0</v>
      </c>
      <c r="E16" s="66" t="str">
        <f t="shared" si="1"/>
        <v/>
      </c>
      <c r="O16" t="s">
        <v>407</v>
      </c>
      <c r="P16" s="65">
        <f>SUMIFS('Stato patrimoniale'!V:V,'Stato patrimoniale'!$AF:$AF,"&gt;0",'Stato patrimoniale'!$F:$F,$O16,'Stato patrimoniale'!$B:$B,1)</f>
        <v>0</v>
      </c>
      <c r="Q16" s="65">
        <f>SUMIFS('Stato patrimoniale'!AN:AN,'Stato patrimoniale'!$AF:$AF,"&gt;0",'Stato patrimoniale'!$F:$F,$O16,'Stato patrimoniale'!$B:$B,1)</f>
        <v>0</v>
      </c>
      <c r="R16" s="65">
        <f t="shared" si="6"/>
        <v>0</v>
      </c>
      <c r="S16" s="66" t="str">
        <f t="shared" si="7"/>
        <v/>
      </c>
    </row>
    <row r="17" spans="1:19" x14ac:dyDescent="0.25">
      <c r="A17" t="s">
        <v>415</v>
      </c>
      <c r="B17" s="65">
        <f>SUMIFS('Stato patrimoniale'!V:V,'Stato patrimoniale'!$AF:$AF,"",'Stato patrimoniale'!$F:$F,$A17,'Stato patrimoniale'!$B:$B,1)</f>
        <v>0</v>
      </c>
      <c r="C17" s="65">
        <f>SUMIFS('Stato patrimoniale'!AC:AC,'Stato patrimoniale'!$AF:$AF,"",'Stato patrimoniale'!$F:$F,$A17,'Stato patrimoniale'!$B:$B,1)</f>
        <v>0</v>
      </c>
      <c r="D17" s="65">
        <f t="shared" si="0"/>
        <v>0</v>
      </c>
      <c r="E17" s="66" t="str">
        <f t="shared" si="1"/>
        <v/>
      </c>
      <c r="O17" t="s">
        <v>415</v>
      </c>
      <c r="P17" s="65">
        <f>SUMIFS('Stato patrimoniale'!V:V,'Stato patrimoniale'!$AF:$AF,"&gt;0",'Stato patrimoniale'!$F:$F,$O17,'Stato patrimoniale'!$B:$B,1)</f>
        <v>0</v>
      </c>
      <c r="Q17" s="65">
        <f>SUMIFS('Stato patrimoniale'!AN:AN,'Stato patrimoniale'!$AF:$AF,"&gt;0",'Stato patrimoniale'!$F:$F,$O17,'Stato patrimoniale'!$B:$B,1)</f>
        <v>0</v>
      </c>
      <c r="R17" s="65">
        <f t="shared" si="6"/>
        <v>0</v>
      </c>
      <c r="S17" s="66" t="str">
        <f t="shared" si="7"/>
        <v/>
      </c>
    </row>
    <row r="18" spans="1:19" x14ac:dyDescent="0.25">
      <c r="A18" t="s">
        <v>401</v>
      </c>
      <c r="B18" s="65">
        <f>SUMIFS('Stato patrimoniale'!V:V,'Stato patrimoniale'!$AF:$AF,"",'Stato patrimoniale'!$F:$F,$A18,'Stato patrimoniale'!$B:$B,1)</f>
        <v>0</v>
      </c>
      <c r="C18" s="65">
        <f>SUMIFS('Stato patrimoniale'!AC:AC,'Stato patrimoniale'!$AF:$AF,"",'Stato patrimoniale'!$F:$F,$A18,'Stato patrimoniale'!$B:$B,1)</f>
        <v>0</v>
      </c>
      <c r="D18" s="65">
        <f t="shared" si="0"/>
        <v>0</v>
      </c>
      <c r="E18" s="66" t="str">
        <f t="shared" si="1"/>
        <v/>
      </c>
      <c r="O18" t="s">
        <v>401</v>
      </c>
      <c r="P18" s="65">
        <f>SUMIFS('Stato patrimoniale'!V:V,'Stato patrimoniale'!$AF:$AF,"&gt;0",'Stato patrimoniale'!$F:$F,$O18,'Stato patrimoniale'!$B:$B,1)</f>
        <v>0</v>
      </c>
      <c r="Q18" s="65">
        <f>SUMIFS('Stato patrimoniale'!AN:AN,'Stato patrimoniale'!$AF:$AF,"&gt;0",'Stato patrimoniale'!$F:$F,$O18,'Stato patrimoniale'!$B:$B,1)</f>
        <v>0</v>
      </c>
      <c r="R18" s="65">
        <f t="shared" ref="R18:R19" si="8">Q18-P18</f>
        <v>0</v>
      </c>
      <c r="S18" s="66" t="str">
        <f t="shared" ref="S18:S19" si="9">IF(P18=0,"",R18/P18)</f>
        <v/>
      </c>
    </row>
    <row r="19" spans="1:19" x14ac:dyDescent="0.25">
      <c r="A19" t="s">
        <v>414</v>
      </c>
      <c r="B19" s="65">
        <f>SUMIFS('Stato patrimoniale'!V:V,'Stato patrimoniale'!$AF:$AF,"",'Stato patrimoniale'!$F:$F,$A19,'Stato patrimoniale'!$B:$B,1)</f>
        <v>0</v>
      </c>
      <c r="C19" s="65">
        <f>SUMIFS('Stato patrimoniale'!AC:AC,'Stato patrimoniale'!$AF:$AF,"",'Stato patrimoniale'!$F:$F,$A19,'Stato patrimoniale'!$B:$B,1)</f>
        <v>0</v>
      </c>
      <c r="D19" s="65">
        <f t="shared" si="0"/>
        <v>0</v>
      </c>
      <c r="E19" s="66" t="str">
        <f t="shared" si="1"/>
        <v/>
      </c>
      <c r="O19" t="s">
        <v>414</v>
      </c>
      <c r="P19" s="65">
        <f>SUMIFS('Stato patrimoniale'!V:V,'Stato patrimoniale'!$AF:$AF,"&gt;0",'Stato patrimoniale'!$F:$F,$O19,'Stato patrimoniale'!$B:$B,1)</f>
        <v>0</v>
      </c>
      <c r="Q19" s="65">
        <f>SUMIFS('Stato patrimoniale'!AN:AN,'Stato patrimoniale'!$AF:$AF,"&gt;0",'Stato patrimoniale'!$F:$F,$O19,'Stato patrimoniale'!$B:$B,1)</f>
        <v>0</v>
      </c>
      <c r="R19" s="65">
        <f t="shared" si="8"/>
        <v>0</v>
      </c>
      <c r="S19" s="66" t="str">
        <f t="shared" si="9"/>
        <v/>
      </c>
    </row>
  </sheetData>
  <sortState xmlns:xlrd2="http://schemas.microsoft.com/office/spreadsheetml/2017/richdata2" ref="A3:E19">
    <sortCondition descending="1" ref="C3:C19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CC5C-2CB5-471B-8331-56A6C05CFD5D}">
  <dimension ref="A1:S19"/>
  <sheetViews>
    <sheetView workbookViewId="0">
      <selection activeCell="K27" sqref="K27"/>
    </sheetView>
  </sheetViews>
  <sheetFormatPr defaultRowHeight="15" x14ac:dyDescent="0.25"/>
  <cols>
    <col min="1" max="1" width="10" customWidth="1"/>
    <col min="2" max="2" width="8" style="65" bestFit="1" customWidth="1"/>
    <col min="3" max="3" width="8" bestFit="1" customWidth="1"/>
    <col min="4" max="4" width="8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365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365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397</v>
      </c>
      <c r="B3" s="65">
        <f>SUMIFS('Stato patrimoniale'!V:V,'Stato patrimoniale'!$AF:$AF,"",'Stato patrimoniale'!$F:$F,$A3,'Stato patrimoniale'!$B:$B,1,'Stato patrimoniale'!$E:$E,"Azioni")</f>
        <v>0</v>
      </c>
      <c r="C3" s="65">
        <f>SUMIFS('Stato patrimoniale'!AC:AC,'Stato patrimoniale'!$AF:$AF,"",'Stato patrimoniale'!$F:$F,$A3,'Stato patrimoniale'!$B:$B,1,'Stato patrimoniale'!$E:$E,"Azioni")</f>
        <v>0</v>
      </c>
      <c r="D3" s="65">
        <f t="shared" ref="D3:D19" si="0">C3-B3</f>
        <v>0</v>
      </c>
      <c r="E3" s="66" t="str">
        <f t="shared" ref="E3:E19" si="1">IF(B3=0,"",D3/B3)</f>
        <v/>
      </c>
      <c r="O3" t="s">
        <v>397</v>
      </c>
      <c r="P3" s="65">
        <f>SUMIFS('Stato patrimoniale'!V:V,'Stato patrimoniale'!$AF:$AF,"&gt;0",'Stato patrimoniale'!$F:$F,$O3,'Stato patrimoniale'!$B:$B,1,'Stato patrimoniale'!$E:$E,"Azioni")</f>
        <v>0</v>
      </c>
      <c r="Q3" s="65">
        <f>SUMIFS('Stato patrimoniale'!AN:AN,'Stato patrimoniale'!$AF:$AF,"&gt;0",'Stato patrimoniale'!$F:$F,$O3,'Stato patrimoniale'!$B:$B,1,'Stato patrimoniale'!$E:$E,"Azioni")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396</v>
      </c>
      <c r="B4" s="65">
        <f>SUMIFS('Stato patrimoniale'!V:V,'Stato patrimoniale'!$AF:$AF,"",'Stato patrimoniale'!$F:$F,$A4,'Stato patrimoniale'!$B:$B,1,'Stato patrimoniale'!$E:$E,"Azioni")</f>
        <v>0</v>
      </c>
      <c r="C4" s="65">
        <f>SUMIFS('Stato patrimoniale'!AC:AC,'Stato patrimoniale'!$AF:$AF,"",'Stato patrimoniale'!$F:$F,$A4,'Stato patrimoniale'!$B:$B,1,'Stato patrimoniale'!$E:$E,"Azioni")</f>
        <v>0</v>
      </c>
      <c r="D4" s="65">
        <f t="shared" si="0"/>
        <v>0</v>
      </c>
      <c r="E4" s="66" t="str">
        <f t="shared" si="1"/>
        <v/>
      </c>
      <c r="O4" t="s">
        <v>396</v>
      </c>
      <c r="P4" s="65">
        <f>SUMIFS('Stato patrimoniale'!V:V,'Stato patrimoniale'!$AF:$AF,"&gt;0",'Stato patrimoniale'!$F:$F,$O4,'Stato patrimoniale'!$B:$B,1,'Stato patrimoniale'!$E:$E,"Azioni")</f>
        <v>0</v>
      </c>
      <c r="Q4" s="65">
        <f>SUMIFS('Stato patrimoniale'!AN:AN,'Stato patrimoniale'!$AF:$AF,"&gt;0",'Stato patrimoniale'!$F:$F,$O4,'Stato patrimoniale'!$B:$B,1,'Stato patrimoniale'!$E:$E,"Azioni")</f>
        <v>0</v>
      </c>
      <c r="R4" s="65">
        <f t="shared" ref="R4:R19" si="2">Q4-P4</f>
        <v>0</v>
      </c>
      <c r="S4" s="66" t="str">
        <f t="shared" ref="S4:S19" si="3">IF(P4=0,"",R4/P4)</f>
        <v/>
      </c>
    </row>
    <row r="5" spans="1:19" x14ac:dyDescent="0.25">
      <c r="A5" t="s">
        <v>398</v>
      </c>
      <c r="B5" s="65">
        <f>SUMIFS('Stato patrimoniale'!V:V,'Stato patrimoniale'!$AF:$AF,"",'Stato patrimoniale'!$F:$F,$A5,'Stato patrimoniale'!$B:$B,1,'Stato patrimoniale'!$E:$E,"Azioni")</f>
        <v>0</v>
      </c>
      <c r="C5" s="65">
        <f>SUMIFS('Stato patrimoniale'!AC:AC,'Stato patrimoniale'!$AF:$AF,"",'Stato patrimoniale'!$F:$F,$A5,'Stato patrimoniale'!$B:$B,1,'Stato patrimoniale'!$E:$E,"Azioni")</f>
        <v>0</v>
      </c>
      <c r="D5" s="65">
        <f t="shared" si="0"/>
        <v>0</v>
      </c>
      <c r="E5" s="66" t="str">
        <f t="shared" si="1"/>
        <v/>
      </c>
      <c r="O5" t="s">
        <v>398</v>
      </c>
      <c r="P5" s="65">
        <f>SUMIFS('Stato patrimoniale'!V:V,'Stato patrimoniale'!$AF:$AF,"&gt;0",'Stato patrimoniale'!$F:$F,$O5,'Stato patrimoniale'!$B:$B,1,'Stato patrimoniale'!$E:$E,"Azioni")</f>
        <v>0</v>
      </c>
      <c r="Q5" s="65">
        <f>SUMIFS('Stato patrimoniale'!AN:AN,'Stato patrimoniale'!$AF:$AF,"&gt;0",'Stato patrimoniale'!$F:$F,$O5,'Stato patrimoniale'!$B:$B,1,'Stato patrimoniale'!$E:$E,"Azioni")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406</v>
      </c>
      <c r="B6" s="65">
        <f>SUMIFS('Stato patrimoniale'!V:V,'Stato patrimoniale'!$AF:$AF,"",'Stato patrimoniale'!$F:$F,$A6,'Stato patrimoniale'!$B:$B,1,'Stato patrimoniale'!$E:$E,"Azioni")</f>
        <v>0</v>
      </c>
      <c r="C6" s="65">
        <f>SUMIFS('Stato patrimoniale'!AC:AC,'Stato patrimoniale'!$AF:$AF,"",'Stato patrimoniale'!$F:$F,$A6,'Stato patrimoniale'!$B:$B,1,'Stato patrimoniale'!$E:$E,"Azioni")</f>
        <v>0</v>
      </c>
      <c r="D6" s="65">
        <f t="shared" si="0"/>
        <v>0</v>
      </c>
      <c r="E6" s="66" t="str">
        <f t="shared" si="1"/>
        <v/>
      </c>
      <c r="O6" t="s">
        <v>406</v>
      </c>
      <c r="P6" s="65">
        <f>SUMIFS('Stato patrimoniale'!V:V,'Stato patrimoniale'!$AF:$AF,"&gt;0",'Stato patrimoniale'!$F:$F,$O6,'Stato patrimoniale'!$B:$B,1,'Stato patrimoniale'!$E:$E,"Azioni")</f>
        <v>0</v>
      </c>
      <c r="Q6" s="65">
        <f>SUMIFS('Stato patrimoniale'!AN:AN,'Stato patrimoniale'!$AF:$AF,"&gt;0",'Stato patrimoniale'!$F:$F,$O6,'Stato patrimoniale'!$B:$B,1,'Stato patrimoniale'!$E:$E,"Azioni")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399</v>
      </c>
      <c r="B7" s="65">
        <f>SUMIFS('Stato patrimoniale'!V:V,'Stato patrimoniale'!$AF:$AF,"",'Stato patrimoniale'!$F:$F,$A7,'Stato patrimoniale'!$B:$B,1,'Stato patrimoniale'!$E:$E,"Azioni")</f>
        <v>0</v>
      </c>
      <c r="C7" s="65">
        <f>SUMIFS('Stato patrimoniale'!AC:AC,'Stato patrimoniale'!$AF:$AF,"",'Stato patrimoniale'!$F:$F,$A7,'Stato patrimoniale'!$B:$B,1,'Stato patrimoniale'!$E:$E,"Azioni")</f>
        <v>0</v>
      </c>
      <c r="D7" s="65">
        <f t="shared" si="0"/>
        <v>0</v>
      </c>
      <c r="E7" s="66" t="str">
        <f t="shared" si="1"/>
        <v/>
      </c>
      <c r="O7" t="s">
        <v>399</v>
      </c>
      <c r="P7" s="65">
        <f>SUMIFS('Stato patrimoniale'!V:V,'Stato patrimoniale'!$AF:$AF,"&gt;0",'Stato patrimoniale'!$F:$F,$O7,'Stato patrimoniale'!$B:$B,1,'Stato patrimoniale'!$E:$E,"Azioni")</f>
        <v>0</v>
      </c>
      <c r="Q7" s="65">
        <f>SUMIFS('Stato patrimoniale'!AN:AN,'Stato patrimoniale'!$AF:$AF,"&gt;0",'Stato patrimoniale'!$F:$F,$O7,'Stato patrimoniale'!$B:$B,1,'Stato patrimoniale'!$E:$E,"Azioni")</f>
        <v>0</v>
      </c>
      <c r="R7" s="65">
        <f t="shared" si="2"/>
        <v>0</v>
      </c>
      <c r="S7" s="66" t="str">
        <f t="shared" si="3"/>
        <v/>
      </c>
    </row>
    <row r="8" spans="1:19" x14ac:dyDescent="0.25">
      <c r="A8" t="s">
        <v>403</v>
      </c>
      <c r="B8" s="65">
        <f>SUMIFS('Stato patrimoniale'!V:V,'Stato patrimoniale'!$AF:$AF,"",'Stato patrimoniale'!$F:$F,$A8,'Stato patrimoniale'!$B:$B,1,'Stato patrimoniale'!$E:$E,"Azioni")</f>
        <v>0</v>
      </c>
      <c r="C8" s="65">
        <f>SUMIFS('Stato patrimoniale'!AC:AC,'Stato patrimoniale'!$AF:$AF,"",'Stato patrimoniale'!$F:$F,$A8,'Stato patrimoniale'!$B:$B,1,'Stato patrimoniale'!$E:$E,"Azioni")</f>
        <v>0</v>
      </c>
      <c r="D8" s="65">
        <f t="shared" si="0"/>
        <v>0</v>
      </c>
      <c r="E8" s="66" t="str">
        <f t="shared" si="1"/>
        <v/>
      </c>
      <c r="O8" t="s">
        <v>403</v>
      </c>
      <c r="P8" s="65">
        <f>SUMIFS('Stato patrimoniale'!V:V,'Stato patrimoniale'!$AF:$AF,"&gt;0",'Stato patrimoniale'!$F:$F,$O8,'Stato patrimoniale'!$B:$B,1,'Stato patrimoniale'!$E:$E,"Azioni")</f>
        <v>0</v>
      </c>
      <c r="Q8" s="65">
        <f>SUMIFS('Stato patrimoniale'!AN:AN,'Stato patrimoniale'!$AF:$AF,"&gt;0",'Stato patrimoniale'!$F:$F,$O8,'Stato patrimoniale'!$B:$B,1,'Stato patrimoniale'!$E:$E,"Azioni")</f>
        <v>0</v>
      </c>
      <c r="R8" s="65">
        <f t="shared" si="2"/>
        <v>0</v>
      </c>
      <c r="S8" s="66" t="str">
        <f t="shared" si="3"/>
        <v/>
      </c>
    </row>
    <row r="9" spans="1:19" x14ac:dyDescent="0.25">
      <c r="A9" t="s">
        <v>400</v>
      </c>
      <c r="B9" s="65">
        <f>SUMIFS('Stato patrimoniale'!V:V,'Stato patrimoniale'!$AF:$AF,"",'Stato patrimoniale'!$F:$F,$A9,'Stato patrimoniale'!$B:$B,1,'Stato patrimoniale'!$E:$E,"Azioni")</f>
        <v>0</v>
      </c>
      <c r="C9" s="65">
        <f>SUMIFS('Stato patrimoniale'!AC:AC,'Stato patrimoniale'!$AF:$AF,"",'Stato patrimoniale'!$F:$F,$A9,'Stato patrimoniale'!$B:$B,1,'Stato patrimoniale'!$E:$E,"Azioni")</f>
        <v>0</v>
      </c>
      <c r="D9" s="65">
        <f t="shared" si="0"/>
        <v>0</v>
      </c>
      <c r="E9" s="66" t="str">
        <f t="shared" si="1"/>
        <v/>
      </c>
      <c r="O9" t="s">
        <v>400</v>
      </c>
      <c r="P9" s="65">
        <f>SUMIFS('Stato patrimoniale'!V:V,'Stato patrimoniale'!$AF:$AF,"&gt;0",'Stato patrimoniale'!$F:$F,$O9,'Stato patrimoniale'!$B:$B,1,'Stato patrimoniale'!$E:$E,"Azioni")</f>
        <v>0</v>
      </c>
      <c r="Q9" s="65">
        <f>SUMIFS('Stato patrimoniale'!AN:AN,'Stato patrimoniale'!$AF:$AF,"&gt;0",'Stato patrimoniale'!$F:$F,$O9,'Stato patrimoniale'!$B:$B,1,'Stato patrimoniale'!$E:$E,"Azioni")</f>
        <v>0</v>
      </c>
      <c r="R9" s="65">
        <f t="shared" si="2"/>
        <v>0</v>
      </c>
      <c r="S9" s="66" t="str">
        <f t="shared" si="3"/>
        <v/>
      </c>
    </row>
    <row r="10" spans="1:19" x14ac:dyDescent="0.25">
      <c r="A10" t="s">
        <v>409</v>
      </c>
      <c r="B10" s="65">
        <f>SUMIFS('Stato patrimoniale'!V:V,'Stato patrimoniale'!$AF:$AF,"",'Stato patrimoniale'!$F:$F,$A10,'Stato patrimoniale'!$B:$B,1,'Stato patrimoniale'!$E:$E,"Azioni")</f>
        <v>0</v>
      </c>
      <c r="C10" s="65">
        <f>SUMIFS('Stato patrimoniale'!AC:AC,'Stato patrimoniale'!$AF:$AF,"",'Stato patrimoniale'!$F:$F,$A10,'Stato patrimoniale'!$B:$B,1,'Stato patrimoniale'!$E:$E,"Azioni")</f>
        <v>0</v>
      </c>
      <c r="D10" s="65">
        <f t="shared" si="0"/>
        <v>0</v>
      </c>
      <c r="E10" s="66" t="str">
        <f t="shared" si="1"/>
        <v/>
      </c>
      <c r="O10" t="s">
        <v>409</v>
      </c>
      <c r="P10" s="65">
        <f>SUMIFS('Stato patrimoniale'!V:V,'Stato patrimoniale'!$AF:$AF,"&gt;0",'Stato patrimoniale'!$F:$F,$O10,'Stato patrimoniale'!$B:$B,1,'Stato patrimoniale'!$E:$E,"Azioni")</f>
        <v>0</v>
      </c>
      <c r="Q10" s="65">
        <f>SUMIFS('Stato patrimoniale'!AN:AN,'Stato patrimoniale'!$AF:$AF,"&gt;0",'Stato patrimoniale'!$F:$F,$O10,'Stato patrimoniale'!$B:$B,1,'Stato patrimoniale'!$E:$E,"Azioni")</f>
        <v>0</v>
      </c>
      <c r="R10" s="65">
        <f t="shared" si="2"/>
        <v>0</v>
      </c>
      <c r="S10" s="66" t="str">
        <f t="shared" si="3"/>
        <v/>
      </c>
    </row>
    <row r="11" spans="1:19" x14ac:dyDescent="0.25">
      <c r="A11" t="s">
        <v>402</v>
      </c>
      <c r="B11" s="65">
        <f>SUMIFS('Stato patrimoniale'!V:V,'Stato patrimoniale'!$AF:$AF,"",'Stato patrimoniale'!$F:$F,$A11,'Stato patrimoniale'!$B:$B,1,'Stato patrimoniale'!$E:$E,"Azioni")</f>
        <v>0</v>
      </c>
      <c r="C11" s="65">
        <f>SUMIFS('Stato patrimoniale'!AC:AC,'Stato patrimoniale'!$AF:$AF,"",'Stato patrimoniale'!$F:$F,$A11,'Stato patrimoniale'!$B:$B,1,'Stato patrimoniale'!$E:$E,"Azioni")</f>
        <v>0</v>
      </c>
      <c r="D11" s="65">
        <f t="shared" si="0"/>
        <v>0</v>
      </c>
      <c r="E11" s="66" t="str">
        <f t="shared" si="1"/>
        <v/>
      </c>
      <c r="O11" t="s">
        <v>402</v>
      </c>
      <c r="P11" s="65">
        <f>SUMIFS('Stato patrimoniale'!V:V,'Stato patrimoniale'!$AF:$AF,"&gt;0",'Stato patrimoniale'!$F:$F,$O11,'Stato patrimoniale'!$B:$B,1,'Stato patrimoniale'!$E:$E,"Azioni")</f>
        <v>0</v>
      </c>
      <c r="Q11" s="65">
        <f>SUMIFS('Stato patrimoniale'!AN:AN,'Stato patrimoniale'!$AF:$AF,"&gt;0",'Stato patrimoniale'!$F:$F,$O11,'Stato patrimoniale'!$B:$B,1,'Stato patrimoniale'!$E:$E,"Azioni")</f>
        <v>0</v>
      </c>
      <c r="R11" s="65">
        <f t="shared" si="2"/>
        <v>0</v>
      </c>
      <c r="S11" s="66" t="str">
        <f t="shared" si="3"/>
        <v/>
      </c>
    </row>
    <row r="12" spans="1:19" x14ac:dyDescent="0.25">
      <c r="A12" t="s">
        <v>404</v>
      </c>
      <c r="B12" s="65">
        <f>SUMIFS('Stato patrimoniale'!V:V,'Stato patrimoniale'!$AF:$AF,"",'Stato patrimoniale'!$F:$F,$A12,'Stato patrimoniale'!$B:$B,1,'Stato patrimoniale'!$E:$E,"Azioni")</f>
        <v>0</v>
      </c>
      <c r="C12" s="65">
        <f>SUMIFS('Stato patrimoniale'!AC:AC,'Stato patrimoniale'!$AF:$AF,"",'Stato patrimoniale'!$F:$F,$A12,'Stato patrimoniale'!$B:$B,1,'Stato patrimoniale'!$E:$E,"Azioni")</f>
        <v>0</v>
      </c>
      <c r="D12" s="65">
        <f t="shared" si="0"/>
        <v>0</v>
      </c>
      <c r="E12" s="66" t="str">
        <f t="shared" si="1"/>
        <v/>
      </c>
      <c r="O12" t="s">
        <v>404</v>
      </c>
      <c r="P12" s="65">
        <f>SUMIFS('Stato patrimoniale'!V:V,'Stato patrimoniale'!$AF:$AF,"&gt;0",'Stato patrimoniale'!$F:$F,$O12,'Stato patrimoniale'!$B:$B,1,'Stato patrimoniale'!$E:$E,"Azioni")</f>
        <v>0</v>
      </c>
      <c r="Q12" s="65">
        <f>SUMIFS('Stato patrimoniale'!AN:AN,'Stato patrimoniale'!$AF:$AF,"&gt;0",'Stato patrimoniale'!$F:$F,$O12,'Stato patrimoniale'!$B:$B,1,'Stato patrimoniale'!$E:$E,"Azioni")</f>
        <v>0</v>
      </c>
      <c r="R12" s="65">
        <f t="shared" si="2"/>
        <v>0</v>
      </c>
      <c r="S12" s="66" t="str">
        <f t="shared" si="3"/>
        <v/>
      </c>
    </row>
    <row r="13" spans="1:19" x14ac:dyDescent="0.25">
      <c r="A13" t="s">
        <v>408</v>
      </c>
      <c r="B13" s="65">
        <f>SUMIFS('Stato patrimoniale'!V:V,'Stato patrimoniale'!$AF:$AF,"",'Stato patrimoniale'!$F:$F,$A13,'Stato patrimoniale'!$B:$B,1,'Stato patrimoniale'!$E:$E,"Azioni")</f>
        <v>0</v>
      </c>
      <c r="C13" s="65">
        <f>SUMIFS('Stato patrimoniale'!AC:AC,'Stato patrimoniale'!$AF:$AF,"",'Stato patrimoniale'!$F:$F,$A13,'Stato patrimoniale'!$B:$B,1,'Stato patrimoniale'!$E:$E,"Azioni")</f>
        <v>0</v>
      </c>
      <c r="D13" s="65">
        <f t="shared" si="0"/>
        <v>0</v>
      </c>
      <c r="E13" s="66" t="str">
        <f t="shared" si="1"/>
        <v/>
      </c>
      <c r="O13" t="s">
        <v>408</v>
      </c>
      <c r="P13" s="65">
        <f>SUMIFS('Stato patrimoniale'!V:V,'Stato patrimoniale'!$AF:$AF,"&gt;0",'Stato patrimoniale'!$F:$F,$O13,'Stato patrimoniale'!$B:$B,1,'Stato patrimoniale'!$E:$E,"Azioni")</f>
        <v>0</v>
      </c>
      <c r="Q13" s="65">
        <f>SUMIFS('Stato patrimoniale'!AN:AN,'Stato patrimoniale'!$AF:$AF,"&gt;0",'Stato patrimoniale'!$F:$F,$O13,'Stato patrimoniale'!$B:$B,1,'Stato patrimoniale'!$E:$E,"Azioni")</f>
        <v>0</v>
      </c>
      <c r="R13" s="65">
        <f t="shared" si="2"/>
        <v>0</v>
      </c>
      <c r="S13" s="66" t="str">
        <f t="shared" si="3"/>
        <v/>
      </c>
    </row>
    <row r="14" spans="1:19" x14ac:dyDescent="0.25">
      <c r="A14" t="s">
        <v>405</v>
      </c>
      <c r="B14" s="65">
        <f>SUMIFS('Stato patrimoniale'!V:V,'Stato patrimoniale'!$AF:$AF,"",'Stato patrimoniale'!$F:$F,$A14,'Stato patrimoniale'!$B:$B,1,'Stato patrimoniale'!$E:$E,"Azioni")</f>
        <v>0</v>
      </c>
      <c r="C14" s="65">
        <f>SUMIFS('Stato patrimoniale'!AC:AC,'Stato patrimoniale'!$AF:$AF,"",'Stato patrimoniale'!$F:$F,$A14,'Stato patrimoniale'!$B:$B,1,'Stato patrimoniale'!$E:$E,"Azioni")</f>
        <v>0</v>
      </c>
      <c r="D14" s="65">
        <f t="shared" si="0"/>
        <v>0</v>
      </c>
      <c r="E14" s="66" t="str">
        <f t="shared" si="1"/>
        <v/>
      </c>
      <c r="O14" t="s">
        <v>405</v>
      </c>
      <c r="P14" s="65">
        <f>SUMIFS('Stato patrimoniale'!V:V,'Stato patrimoniale'!$AF:$AF,"&gt;0",'Stato patrimoniale'!$F:$F,$O14,'Stato patrimoniale'!$B:$B,1,'Stato patrimoniale'!$E:$E,"Azioni")</f>
        <v>0</v>
      </c>
      <c r="Q14" s="65">
        <f>SUMIFS('Stato patrimoniale'!AN:AN,'Stato patrimoniale'!$AF:$AF,"&gt;0",'Stato patrimoniale'!$F:$F,$O14,'Stato patrimoniale'!$B:$B,1,'Stato patrimoniale'!$E:$E,"Azioni")</f>
        <v>0</v>
      </c>
      <c r="R14" s="65">
        <f t="shared" si="2"/>
        <v>0</v>
      </c>
      <c r="S14" s="66" t="str">
        <f t="shared" si="3"/>
        <v/>
      </c>
    </row>
    <row r="15" spans="1:19" x14ac:dyDescent="0.25">
      <c r="A15" t="s">
        <v>407</v>
      </c>
      <c r="B15" s="65">
        <f>SUMIFS('Stato patrimoniale'!V:V,'Stato patrimoniale'!$AF:$AF,"",'Stato patrimoniale'!$F:$F,$A15,'Stato patrimoniale'!$B:$B,1,'Stato patrimoniale'!$E:$E,"Azioni")</f>
        <v>0</v>
      </c>
      <c r="C15" s="65">
        <f>SUMIFS('Stato patrimoniale'!AC:AC,'Stato patrimoniale'!$AF:$AF,"",'Stato patrimoniale'!$F:$F,$A15,'Stato patrimoniale'!$B:$B,1,'Stato patrimoniale'!$E:$E,"Azioni")</f>
        <v>0</v>
      </c>
      <c r="D15" s="65">
        <f t="shared" si="0"/>
        <v>0</v>
      </c>
      <c r="E15" s="66" t="str">
        <f t="shared" si="1"/>
        <v/>
      </c>
      <c r="O15" t="s">
        <v>407</v>
      </c>
      <c r="P15" s="65">
        <f>SUMIFS('Stato patrimoniale'!V:V,'Stato patrimoniale'!$AF:$AF,"&gt;0",'Stato patrimoniale'!$F:$F,$O15,'Stato patrimoniale'!$B:$B,1,'Stato patrimoniale'!$E:$E,"Azioni")</f>
        <v>0</v>
      </c>
      <c r="Q15" s="65">
        <f>SUMIFS('Stato patrimoniale'!AN:AN,'Stato patrimoniale'!$AF:$AF,"&gt;0",'Stato patrimoniale'!$F:$F,$O15,'Stato patrimoniale'!$B:$B,1,'Stato patrimoniale'!$E:$E,"Azioni")</f>
        <v>0</v>
      </c>
      <c r="R15" s="65">
        <f t="shared" si="2"/>
        <v>0</v>
      </c>
      <c r="S15" s="66" t="str">
        <f t="shared" si="3"/>
        <v/>
      </c>
    </row>
    <row r="16" spans="1:19" x14ac:dyDescent="0.25">
      <c r="A16" t="s">
        <v>366</v>
      </c>
      <c r="B16" s="65">
        <f>SUMIFS('Stato patrimoniale'!V:V,'Stato patrimoniale'!$AF:$AF,"",'Stato patrimoniale'!$F:$F,$A16,'Stato patrimoniale'!$B:$B,1,'Stato patrimoniale'!$E:$E,"Azioni")</f>
        <v>0</v>
      </c>
      <c r="C16" s="65">
        <f>SUMIFS('Stato patrimoniale'!AC:AC,'Stato patrimoniale'!$AF:$AF,"",'Stato patrimoniale'!$F:$F,$A16,'Stato patrimoniale'!$B:$B,1,'Stato patrimoniale'!$E:$E,"Azioni")</f>
        <v>0</v>
      </c>
      <c r="D16" s="65">
        <f t="shared" si="0"/>
        <v>0</v>
      </c>
      <c r="E16" s="66" t="str">
        <f t="shared" si="1"/>
        <v/>
      </c>
      <c r="O16" t="s">
        <v>366</v>
      </c>
      <c r="P16" s="65">
        <f>SUMIFS('Stato patrimoniale'!V:V,'Stato patrimoniale'!$AF:$AF,"&gt;0",'Stato patrimoniale'!$F:$F,$O16,'Stato patrimoniale'!$B:$B,1,'Stato patrimoniale'!$E:$E,"Azioni")</f>
        <v>0</v>
      </c>
      <c r="Q16" s="65">
        <f>SUMIFS('Stato patrimoniale'!AN:AN,'Stato patrimoniale'!$AF:$AF,"&gt;0",'Stato patrimoniale'!$F:$F,$O16,'Stato patrimoniale'!$B:$B,1,'Stato patrimoniale'!$E:$E,"Azioni")</f>
        <v>0</v>
      </c>
      <c r="R16" s="65">
        <f t="shared" si="2"/>
        <v>0</v>
      </c>
      <c r="S16" s="66" t="str">
        <f t="shared" si="3"/>
        <v/>
      </c>
    </row>
    <row r="17" spans="1:19" x14ac:dyDescent="0.25">
      <c r="A17" t="s">
        <v>415</v>
      </c>
      <c r="B17" s="65">
        <f>SUMIFS('Stato patrimoniale'!V:V,'Stato patrimoniale'!$AF:$AF,"",'Stato patrimoniale'!$F:$F,$A17,'Stato patrimoniale'!$B:$B,1,'Stato patrimoniale'!$E:$E,"Azioni")</f>
        <v>0</v>
      </c>
      <c r="C17" s="65">
        <f>SUMIFS('Stato patrimoniale'!AC:AC,'Stato patrimoniale'!$AF:$AF,"",'Stato patrimoniale'!$F:$F,$A17,'Stato patrimoniale'!$B:$B,1,'Stato patrimoniale'!$E:$E,"Azioni")</f>
        <v>0</v>
      </c>
      <c r="D17" s="65">
        <f t="shared" si="0"/>
        <v>0</v>
      </c>
      <c r="E17" s="66" t="str">
        <f t="shared" si="1"/>
        <v/>
      </c>
      <c r="O17" t="s">
        <v>415</v>
      </c>
      <c r="P17" s="65">
        <f>SUMIFS('Stato patrimoniale'!V:V,'Stato patrimoniale'!$AF:$AF,"&gt;0",'Stato patrimoniale'!$F:$F,$O17,'Stato patrimoniale'!$B:$B,1,'Stato patrimoniale'!$E:$E,"Azioni")</f>
        <v>0</v>
      </c>
      <c r="Q17" s="65">
        <f>SUMIFS('Stato patrimoniale'!AN:AN,'Stato patrimoniale'!$AF:$AF,"&gt;0",'Stato patrimoniale'!$F:$F,$O17,'Stato patrimoniale'!$B:$B,1,'Stato patrimoniale'!$E:$E,"Azioni")</f>
        <v>0</v>
      </c>
      <c r="R17" s="65">
        <f t="shared" si="2"/>
        <v>0</v>
      </c>
      <c r="S17" s="66" t="str">
        <f t="shared" si="3"/>
        <v/>
      </c>
    </row>
    <row r="18" spans="1:19" x14ac:dyDescent="0.25">
      <c r="A18" t="s">
        <v>401</v>
      </c>
      <c r="B18" s="65">
        <f>SUMIFS('Stato patrimoniale'!V:V,'Stato patrimoniale'!$AF:$AF,"",'Stato patrimoniale'!$F:$F,$A18,'Stato patrimoniale'!$B:$B,1,'Stato patrimoniale'!$E:$E,"Azioni")</f>
        <v>0</v>
      </c>
      <c r="C18" s="65">
        <f>SUMIFS('Stato patrimoniale'!AC:AC,'Stato patrimoniale'!$AF:$AF,"",'Stato patrimoniale'!$F:$F,$A18,'Stato patrimoniale'!$B:$B,1,'Stato patrimoniale'!$E:$E,"Azioni")</f>
        <v>0</v>
      </c>
      <c r="D18" s="65">
        <f t="shared" si="0"/>
        <v>0</v>
      </c>
      <c r="E18" s="66" t="str">
        <f t="shared" si="1"/>
        <v/>
      </c>
      <c r="O18" t="s">
        <v>401</v>
      </c>
      <c r="P18" s="65">
        <f>SUMIFS('Stato patrimoniale'!V:V,'Stato patrimoniale'!$AF:$AF,"&gt;0",'Stato patrimoniale'!$F:$F,$O18,'Stato patrimoniale'!$B:$B,1,'Stato patrimoniale'!$E:$E,"Azioni")</f>
        <v>0</v>
      </c>
      <c r="Q18" s="65">
        <f>SUMIFS('Stato patrimoniale'!AN:AN,'Stato patrimoniale'!$AF:$AF,"&gt;0",'Stato patrimoniale'!$F:$F,$O18,'Stato patrimoniale'!$B:$B,1,'Stato patrimoniale'!$E:$E,"Azioni")</f>
        <v>0</v>
      </c>
      <c r="R18" s="65">
        <f t="shared" si="2"/>
        <v>0</v>
      </c>
      <c r="S18" s="66" t="str">
        <f t="shared" si="3"/>
        <v/>
      </c>
    </row>
    <row r="19" spans="1:19" x14ac:dyDescent="0.25">
      <c r="A19" t="s">
        <v>414</v>
      </c>
      <c r="B19" s="65">
        <f>SUMIFS('Stato patrimoniale'!V:V,'Stato patrimoniale'!$AF:$AF,"",'Stato patrimoniale'!$F:$F,$A19,'Stato patrimoniale'!$B:$B,1,'Stato patrimoniale'!$E:$E,"Azioni")</f>
        <v>0</v>
      </c>
      <c r="C19" s="65">
        <f>SUMIFS('Stato patrimoniale'!AC:AC,'Stato patrimoniale'!$AF:$AF,"",'Stato patrimoniale'!$F:$F,$A19,'Stato patrimoniale'!$B:$B,1,'Stato patrimoniale'!$E:$E,"Azioni")</f>
        <v>0</v>
      </c>
      <c r="D19" s="65">
        <f t="shared" si="0"/>
        <v>0</v>
      </c>
      <c r="E19" s="66" t="str">
        <f t="shared" si="1"/>
        <v/>
      </c>
      <c r="O19" t="s">
        <v>414</v>
      </c>
      <c r="P19" s="65">
        <f>SUMIFS('Stato patrimoniale'!V:V,'Stato patrimoniale'!$AF:$AF,"&gt;0",'Stato patrimoniale'!$F:$F,$O19,'Stato patrimoniale'!$B:$B,1,'Stato patrimoniale'!$E:$E,"Azioni")</f>
        <v>0</v>
      </c>
      <c r="Q19" s="65">
        <f>SUMIFS('Stato patrimoniale'!AN:AN,'Stato patrimoniale'!$AF:$AF,"&gt;0",'Stato patrimoniale'!$F:$F,$O19,'Stato patrimoniale'!$B:$B,1,'Stato patrimoniale'!$E:$E,"Azioni")</f>
        <v>0</v>
      </c>
      <c r="R19" s="65">
        <f t="shared" si="2"/>
        <v>0</v>
      </c>
      <c r="S19" s="66" t="str">
        <f t="shared" si="3"/>
        <v/>
      </c>
    </row>
  </sheetData>
  <sortState xmlns:xlrd2="http://schemas.microsoft.com/office/spreadsheetml/2017/richdata2" ref="A3:E19">
    <sortCondition descending="1" ref="C3:C19"/>
  </sortState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B8C6-77DB-423B-847E-AB13B2E2CE6B}">
  <dimension ref="A1:S19"/>
  <sheetViews>
    <sheetView workbookViewId="0">
      <selection activeCell="F2" sqref="F2"/>
    </sheetView>
  </sheetViews>
  <sheetFormatPr defaultRowHeight="15" x14ac:dyDescent="0.25"/>
  <cols>
    <col min="1" max="1" width="10" customWidth="1"/>
    <col min="2" max="2" width="8" style="65" bestFit="1" customWidth="1"/>
    <col min="3" max="3" width="8" bestFit="1" customWidth="1"/>
    <col min="4" max="4" width="8.7109375" bestFit="1" customWidth="1"/>
    <col min="5" max="5" width="12" bestFit="1" customWidth="1"/>
    <col min="15" max="15" width="9.140625" customWidth="1"/>
    <col min="19" max="19" width="10.140625" bestFit="1" customWidth="1"/>
  </cols>
  <sheetData>
    <row r="1" spans="1:19" s="68" customFormat="1" x14ac:dyDescent="0.25">
      <c r="A1" s="68" t="s">
        <v>376</v>
      </c>
      <c r="B1" s="69"/>
      <c r="O1" s="68" t="s">
        <v>377</v>
      </c>
    </row>
    <row r="2" spans="1:19" s="9" customFormat="1" ht="33" customHeight="1" x14ac:dyDescent="0.25">
      <c r="A2" s="9" t="s">
        <v>365</v>
      </c>
      <c r="B2" s="67" t="s">
        <v>371</v>
      </c>
      <c r="C2" s="9" t="s">
        <v>372</v>
      </c>
      <c r="D2" s="9" t="s">
        <v>15</v>
      </c>
      <c r="E2" s="9" t="s">
        <v>21</v>
      </c>
      <c r="O2" s="9" t="s">
        <v>365</v>
      </c>
      <c r="P2" s="67" t="s">
        <v>371</v>
      </c>
      <c r="Q2" s="9" t="s">
        <v>374</v>
      </c>
      <c r="R2" s="9" t="s">
        <v>375</v>
      </c>
      <c r="S2" s="9" t="s">
        <v>373</v>
      </c>
    </row>
    <row r="3" spans="1:19" x14ac:dyDescent="0.25">
      <c r="A3" t="s">
        <v>366</v>
      </c>
      <c r="B3" s="65">
        <f>SUMIFS('Stato patrimoniale'!V:V,'Stato patrimoniale'!$AF:$AF,"",'Stato patrimoniale'!$F:$F,$A3,'Stato patrimoniale'!$B:$B,1,'Stato patrimoniale'!$E:$E,"Obblig")</f>
        <v>0</v>
      </c>
      <c r="C3" s="65">
        <f>SUMIFS('Stato patrimoniale'!AC:AC,'Stato patrimoniale'!$AF:$AF,"",'Stato patrimoniale'!$F:$F,$A3,'Stato patrimoniale'!$B:$B,1,'Stato patrimoniale'!$E:$E,"Obblig")</f>
        <v>0</v>
      </c>
      <c r="D3" s="65">
        <f t="shared" ref="D3:D19" si="0">C3-B3</f>
        <v>0</v>
      </c>
      <c r="E3" s="66" t="str">
        <f t="shared" ref="E3:E19" si="1">IF(B3=0,"",D3/B3)</f>
        <v/>
      </c>
      <c r="O3" t="s">
        <v>366</v>
      </c>
      <c r="P3" s="65">
        <f>SUMIFS('Stato patrimoniale'!V:V,'Stato patrimoniale'!$AF:$AF,"&gt;0",'Stato patrimoniale'!$F:$F,$O3,'Stato patrimoniale'!$B:$B,1,'Stato patrimoniale'!$E:$E,"Obblig")</f>
        <v>0</v>
      </c>
      <c r="Q3" s="65">
        <f>SUMIFS('Stato patrimoniale'!AN:AN,'Stato patrimoniale'!$AF:$AF,"&gt;0",'Stato patrimoniale'!$F:$F,$O3,'Stato patrimoniale'!$B:$B,1,'Stato patrimoniale'!$E:$E,"Obblig")</f>
        <v>0</v>
      </c>
      <c r="R3" s="65">
        <f>Q3-P3</f>
        <v>0</v>
      </c>
      <c r="S3" s="66" t="str">
        <f>IF(P3=0,"",R3/P3)</f>
        <v/>
      </c>
    </row>
    <row r="4" spans="1:19" x14ac:dyDescent="0.25">
      <c r="A4" t="s">
        <v>396</v>
      </c>
      <c r="B4" s="65">
        <f>SUMIFS('Stato patrimoniale'!V:V,'Stato patrimoniale'!$AF:$AF,"",'Stato patrimoniale'!$F:$F,$A4,'Stato patrimoniale'!$B:$B,1,'Stato patrimoniale'!$E:$E,"Obblig")</f>
        <v>0</v>
      </c>
      <c r="C4" s="65">
        <f>SUMIFS('Stato patrimoniale'!AC:AC,'Stato patrimoniale'!$AF:$AF,"",'Stato patrimoniale'!$F:$F,$A4,'Stato patrimoniale'!$B:$B,1,'Stato patrimoniale'!$E:$E,"Obblig")</f>
        <v>0</v>
      </c>
      <c r="D4" s="65">
        <f t="shared" si="0"/>
        <v>0</v>
      </c>
      <c r="E4" s="66" t="str">
        <f t="shared" si="1"/>
        <v/>
      </c>
      <c r="O4" t="s">
        <v>396</v>
      </c>
      <c r="P4" s="65">
        <f>SUMIFS('Stato patrimoniale'!V:V,'Stato patrimoniale'!$AF:$AF,"&gt;0",'Stato patrimoniale'!$F:$F,$O4,'Stato patrimoniale'!$B:$B,1,'Stato patrimoniale'!$E:$E,"Obblig")</f>
        <v>0</v>
      </c>
      <c r="Q4" s="65">
        <f>SUMIFS('Stato patrimoniale'!AN:AN,'Stato patrimoniale'!$AF:$AF,"&gt;0",'Stato patrimoniale'!$F:$F,$O4,'Stato patrimoniale'!$B:$B,1,'Stato patrimoniale'!$E:$E,"Obblig")</f>
        <v>0</v>
      </c>
      <c r="R4" s="65">
        <f t="shared" ref="R4:R19" si="2">Q4-P4</f>
        <v>0</v>
      </c>
      <c r="S4" s="66" t="str">
        <f t="shared" ref="S4:S19" si="3">IF(P4=0,"",R4/P4)</f>
        <v/>
      </c>
    </row>
    <row r="5" spans="1:19" x14ac:dyDescent="0.25">
      <c r="A5" t="s">
        <v>397</v>
      </c>
      <c r="B5" s="65">
        <f>SUMIFS('Stato patrimoniale'!V:V,'Stato patrimoniale'!$AF:$AF,"",'Stato patrimoniale'!$F:$F,$A5,'Stato patrimoniale'!$B:$B,1,'Stato patrimoniale'!$E:$E,"Obblig")</f>
        <v>0</v>
      </c>
      <c r="C5" s="65">
        <f>SUMIFS('Stato patrimoniale'!AC:AC,'Stato patrimoniale'!$AF:$AF,"",'Stato patrimoniale'!$F:$F,$A5,'Stato patrimoniale'!$B:$B,1,'Stato patrimoniale'!$E:$E,"Obblig")</f>
        <v>0</v>
      </c>
      <c r="D5" s="65">
        <f t="shared" si="0"/>
        <v>0</v>
      </c>
      <c r="E5" s="66" t="str">
        <f t="shared" si="1"/>
        <v/>
      </c>
      <c r="O5" t="s">
        <v>397</v>
      </c>
      <c r="P5" s="65">
        <f>SUMIFS('Stato patrimoniale'!V:V,'Stato patrimoniale'!$AF:$AF,"&gt;0",'Stato patrimoniale'!$F:$F,$O5,'Stato patrimoniale'!$B:$B,1,'Stato patrimoniale'!$E:$E,"Obblig")</f>
        <v>0</v>
      </c>
      <c r="Q5" s="65">
        <f>SUMIFS('Stato patrimoniale'!AN:AN,'Stato patrimoniale'!$AF:$AF,"&gt;0",'Stato patrimoniale'!$F:$F,$O5,'Stato patrimoniale'!$B:$B,1,'Stato patrimoniale'!$E:$E,"Obblig")</f>
        <v>0</v>
      </c>
      <c r="R5" s="65">
        <f t="shared" si="2"/>
        <v>0</v>
      </c>
      <c r="S5" s="66" t="str">
        <f t="shared" si="3"/>
        <v/>
      </c>
    </row>
    <row r="6" spans="1:19" x14ac:dyDescent="0.25">
      <c r="A6" t="s">
        <v>398</v>
      </c>
      <c r="B6" s="65">
        <f>SUMIFS('Stato patrimoniale'!V:V,'Stato patrimoniale'!$AF:$AF,"",'Stato patrimoniale'!$F:$F,$A6,'Stato patrimoniale'!$B:$B,1,'Stato patrimoniale'!$E:$E,"Obblig")</f>
        <v>0</v>
      </c>
      <c r="C6" s="65">
        <f>SUMIFS('Stato patrimoniale'!AC:AC,'Stato patrimoniale'!$AF:$AF,"",'Stato patrimoniale'!$F:$F,$A6,'Stato patrimoniale'!$B:$B,1,'Stato patrimoniale'!$E:$E,"Obblig")</f>
        <v>0</v>
      </c>
      <c r="D6" s="65">
        <f t="shared" si="0"/>
        <v>0</v>
      </c>
      <c r="E6" s="66" t="str">
        <f t="shared" si="1"/>
        <v/>
      </c>
      <c r="O6" t="s">
        <v>398</v>
      </c>
      <c r="P6" s="65">
        <f>SUMIFS('Stato patrimoniale'!V:V,'Stato patrimoniale'!$AF:$AF,"&gt;0",'Stato patrimoniale'!$F:$F,$O6,'Stato patrimoniale'!$B:$B,1,'Stato patrimoniale'!$E:$E,"Obblig")</f>
        <v>0</v>
      </c>
      <c r="Q6" s="65">
        <f>SUMIFS('Stato patrimoniale'!AN:AN,'Stato patrimoniale'!$AF:$AF,"&gt;0",'Stato patrimoniale'!$F:$F,$O6,'Stato patrimoniale'!$B:$B,1,'Stato patrimoniale'!$E:$E,"Obblig")</f>
        <v>0</v>
      </c>
      <c r="R6" s="65">
        <f t="shared" si="2"/>
        <v>0</v>
      </c>
      <c r="S6" s="66" t="str">
        <f t="shared" si="3"/>
        <v/>
      </c>
    </row>
    <row r="7" spans="1:19" x14ac:dyDescent="0.25">
      <c r="A7" t="s">
        <v>406</v>
      </c>
      <c r="B7" s="65">
        <f>SUMIFS('Stato patrimoniale'!V:V,'Stato patrimoniale'!$AF:$AF,"",'Stato patrimoniale'!$F:$F,$A7,'Stato patrimoniale'!$B:$B,1,'Stato patrimoniale'!$E:$E,"Obblig")</f>
        <v>0</v>
      </c>
      <c r="C7" s="65">
        <f>SUMIFS('Stato patrimoniale'!AC:AC,'Stato patrimoniale'!$AF:$AF,"",'Stato patrimoniale'!$F:$F,$A7,'Stato patrimoniale'!$B:$B,1,'Stato patrimoniale'!$E:$E,"Obblig")</f>
        <v>0</v>
      </c>
      <c r="D7" s="65">
        <f t="shared" si="0"/>
        <v>0</v>
      </c>
      <c r="E7" s="66" t="str">
        <f t="shared" si="1"/>
        <v/>
      </c>
      <c r="O7" t="s">
        <v>406</v>
      </c>
      <c r="P7" s="65">
        <f>SUMIFS('Stato patrimoniale'!V:V,'Stato patrimoniale'!$AF:$AF,"&gt;0",'Stato patrimoniale'!$F:$F,$O7,'Stato patrimoniale'!$B:$B,1,'Stato patrimoniale'!$E:$E,"Obblig")</f>
        <v>0</v>
      </c>
      <c r="Q7" s="65">
        <f>SUMIFS('Stato patrimoniale'!AN:AN,'Stato patrimoniale'!$AF:$AF,"&gt;0",'Stato patrimoniale'!$F:$F,$O7,'Stato patrimoniale'!$B:$B,1,'Stato patrimoniale'!$E:$E,"Obblig")</f>
        <v>0</v>
      </c>
      <c r="R7" s="65">
        <f t="shared" si="2"/>
        <v>0</v>
      </c>
      <c r="S7" s="66" t="str">
        <f t="shared" si="3"/>
        <v/>
      </c>
    </row>
    <row r="8" spans="1:19" x14ac:dyDescent="0.25">
      <c r="A8" t="s">
        <v>399</v>
      </c>
      <c r="B8" s="65">
        <f>SUMIFS('Stato patrimoniale'!V:V,'Stato patrimoniale'!$AF:$AF,"",'Stato patrimoniale'!$F:$F,$A8,'Stato patrimoniale'!$B:$B,1,'Stato patrimoniale'!$E:$E,"Obblig")</f>
        <v>0</v>
      </c>
      <c r="C8" s="65">
        <f>SUMIFS('Stato patrimoniale'!AC:AC,'Stato patrimoniale'!$AF:$AF,"",'Stato patrimoniale'!$F:$F,$A8,'Stato patrimoniale'!$B:$B,1,'Stato patrimoniale'!$E:$E,"Obblig")</f>
        <v>0</v>
      </c>
      <c r="D8" s="65">
        <f t="shared" si="0"/>
        <v>0</v>
      </c>
      <c r="E8" s="66" t="str">
        <f t="shared" si="1"/>
        <v/>
      </c>
      <c r="O8" t="s">
        <v>399</v>
      </c>
      <c r="P8" s="65">
        <f>SUMIFS('Stato patrimoniale'!V:V,'Stato patrimoniale'!$AF:$AF,"&gt;0",'Stato patrimoniale'!$F:$F,$O8,'Stato patrimoniale'!$B:$B,1,'Stato patrimoniale'!$E:$E,"Obblig")</f>
        <v>0</v>
      </c>
      <c r="Q8" s="65">
        <f>SUMIFS('Stato patrimoniale'!AN:AN,'Stato patrimoniale'!$AF:$AF,"&gt;0",'Stato patrimoniale'!$F:$F,$O8,'Stato patrimoniale'!$B:$B,1,'Stato patrimoniale'!$E:$E,"Obblig")</f>
        <v>0</v>
      </c>
      <c r="R8" s="65">
        <f t="shared" si="2"/>
        <v>0</v>
      </c>
      <c r="S8" s="66" t="str">
        <f t="shared" si="3"/>
        <v/>
      </c>
    </row>
    <row r="9" spans="1:19" x14ac:dyDescent="0.25">
      <c r="A9" t="s">
        <v>403</v>
      </c>
      <c r="B9" s="65">
        <f>SUMIFS('Stato patrimoniale'!V:V,'Stato patrimoniale'!$AF:$AF,"",'Stato patrimoniale'!$F:$F,$A9,'Stato patrimoniale'!$B:$B,1,'Stato patrimoniale'!$E:$E,"Obblig")</f>
        <v>0</v>
      </c>
      <c r="C9" s="65">
        <f>SUMIFS('Stato patrimoniale'!AC:AC,'Stato patrimoniale'!$AF:$AF,"",'Stato patrimoniale'!$F:$F,$A9,'Stato patrimoniale'!$B:$B,1,'Stato patrimoniale'!$E:$E,"Obblig")</f>
        <v>0</v>
      </c>
      <c r="D9" s="65">
        <f t="shared" si="0"/>
        <v>0</v>
      </c>
      <c r="E9" s="66" t="str">
        <f t="shared" si="1"/>
        <v/>
      </c>
      <c r="O9" t="s">
        <v>403</v>
      </c>
      <c r="P9" s="65">
        <f>SUMIFS('Stato patrimoniale'!V:V,'Stato patrimoniale'!$AF:$AF,"&gt;0",'Stato patrimoniale'!$F:$F,$O9,'Stato patrimoniale'!$B:$B,1,'Stato patrimoniale'!$E:$E,"Obblig")</f>
        <v>0</v>
      </c>
      <c r="Q9" s="65">
        <f>SUMIFS('Stato patrimoniale'!AN:AN,'Stato patrimoniale'!$AF:$AF,"&gt;0",'Stato patrimoniale'!$F:$F,$O9,'Stato patrimoniale'!$B:$B,1,'Stato patrimoniale'!$E:$E,"Obblig")</f>
        <v>0</v>
      </c>
      <c r="R9" s="65">
        <f t="shared" si="2"/>
        <v>0</v>
      </c>
      <c r="S9" s="66" t="str">
        <f t="shared" si="3"/>
        <v/>
      </c>
    </row>
    <row r="10" spans="1:19" x14ac:dyDescent="0.25">
      <c r="A10" t="s">
        <v>400</v>
      </c>
      <c r="B10" s="65">
        <f>SUMIFS('Stato patrimoniale'!V:V,'Stato patrimoniale'!$AF:$AF,"",'Stato patrimoniale'!$F:$F,$A10,'Stato patrimoniale'!$B:$B,1,'Stato patrimoniale'!$E:$E,"Obblig")</f>
        <v>0</v>
      </c>
      <c r="C10" s="65">
        <f>SUMIFS('Stato patrimoniale'!AC:AC,'Stato patrimoniale'!$AF:$AF,"",'Stato patrimoniale'!$F:$F,$A10,'Stato patrimoniale'!$B:$B,1,'Stato patrimoniale'!$E:$E,"Obblig")</f>
        <v>0</v>
      </c>
      <c r="D10" s="65">
        <f t="shared" si="0"/>
        <v>0</v>
      </c>
      <c r="E10" s="66" t="str">
        <f t="shared" si="1"/>
        <v/>
      </c>
      <c r="O10" t="s">
        <v>400</v>
      </c>
      <c r="P10" s="65">
        <f>SUMIFS('Stato patrimoniale'!V:V,'Stato patrimoniale'!$AF:$AF,"&gt;0",'Stato patrimoniale'!$F:$F,$O10,'Stato patrimoniale'!$B:$B,1,'Stato patrimoniale'!$E:$E,"Obblig")</f>
        <v>0</v>
      </c>
      <c r="Q10" s="65">
        <f>SUMIFS('Stato patrimoniale'!AN:AN,'Stato patrimoniale'!$AF:$AF,"&gt;0",'Stato patrimoniale'!$F:$F,$O10,'Stato patrimoniale'!$B:$B,1,'Stato patrimoniale'!$E:$E,"Obblig")</f>
        <v>0</v>
      </c>
      <c r="R10" s="65">
        <f t="shared" si="2"/>
        <v>0</v>
      </c>
      <c r="S10" s="66" t="str">
        <f t="shared" si="3"/>
        <v/>
      </c>
    </row>
    <row r="11" spans="1:19" x14ac:dyDescent="0.25">
      <c r="A11" t="s">
        <v>409</v>
      </c>
      <c r="B11" s="65">
        <f>SUMIFS('Stato patrimoniale'!V:V,'Stato patrimoniale'!$AF:$AF,"",'Stato patrimoniale'!$F:$F,$A11,'Stato patrimoniale'!$B:$B,1,'Stato patrimoniale'!$E:$E,"Obblig")</f>
        <v>0</v>
      </c>
      <c r="C11" s="65">
        <f>SUMIFS('Stato patrimoniale'!AC:AC,'Stato patrimoniale'!$AF:$AF,"",'Stato patrimoniale'!$F:$F,$A11,'Stato patrimoniale'!$B:$B,1,'Stato patrimoniale'!$E:$E,"Obblig")</f>
        <v>0</v>
      </c>
      <c r="D11" s="65">
        <f t="shared" si="0"/>
        <v>0</v>
      </c>
      <c r="E11" s="66" t="str">
        <f t="shared" si="1"/>
        <v/>
      </c>
      <c r="O11" t="s">
        <v>409</v>
      </c>
      <c r="P11" s="65">
        <f>SUMIFS('Stato patrimoniale'!V:V,'Stato patrimoniale'!$AF:$AF,"&gt;0",'Stato patrimoniale'!$F:$F,$O11,'Stato patrimoniale'!$B:$B,1,'Stato patrimoniale'!$E:$E,"Obblig")</f>
        <v>0</v>
      </c>
      <c r="Q11" s="65">
        <f>SUMIFS('Stato patrimoniale'!AN:AN,'Stato patrimoniale'!$AF:$AF,"&gt;0",'Stato patrimoniale'!$F:$F,$O11,'Stato patrimoniale'!$B:$B,1,'Stato patrimoniale'!$E:$E,"Obblig")</f>
        <v>0</v>
      </c>
      <c r="R11" s="65">
        <f t="shared" si="2"/>
        <v>0</v>
      </c>
      <c r="S11" s="66" t="str">
        <f t="shared" si="3"/>
        <v/>
      </c>
    </row>
    <row r="12" spans="1:19" x14ac:dyDescent="0.25">
      <c r="A12" t="s">
        <v>402</v>
      </c>
      <c r="B12" s="65">
        <f>SUMIFS('Stato patrimoniale'!V:V,'Stato patrimoniale'!$AF:$AF,"",'Stato patrimoniale'!$F:$F,$A12,'Stato patrimoniale'!$B:$B,1,'Stato patrimoniale'!$E:$E,"Obblig")</f>
        <v>0</v>
      </c>
      <c r="C12" s="65">
        <f>SUMIFS('Stato patrimoniale'!AC:AC,'Stato patrimoniale'!$AF:$AF,"",'Stato patrimoniale'!$F:$F,$A12,'Stato patrimoniale'!$B:$B,1,'Stato patrimoniale'!$E:$E,"Obblig")</f>
        <v>0</v>
      </c>
      <c r="D12" s="65">
        <f t="shared" si="0"/>
        <v>0</v>
      </c>
      <c r="E12" s="66" t="str">
        <f t="shared" si="1"/>
        <v/>
      </c>
      <c r="O12" t="s">
        <v>402</v>
      </c>
      <c r="P12" s="65">
        <f>SUMIFS('Stato patrimoniale'!V:V,'Stato patrimoniale'!$AF:$AF,"&gt;0",'Stato patrimoniale'!$F:$F,$O12,'Stato patrimoniale'!$B:$B,1,'Stato patrimoniale'!$E:$E,"Obblig")</f>
        <v>0</v>
      </c>
      <c r="Q12" s="65">
        <f>SUMIFS('Stato patrimoniale'!AN:AN,'Stato patrimoniale'!$AF:$AF,"&gt;0",'Stato patrimoniale'!$F:$F,$O12,'Stato patrimoniale'!$B:$B,1,'Stato patrimoniale'!$E:$E,"Obblig")</f>
        <v>0</v>
      </c>
      <c r="R12" s="65">
        <f t="shared" si="2"/>
        <v>0</v>
      </c>
      <c r="S12" s="66" t="str">
        <f t="shared" si="3"/>
        <v/>
      </c>
    </row>
    <row r="13" spans="1:19" x14ac:dyDescent="0.25">
      <c r="A13" t="s">
        <v>404</v>
      </c>
      <c r="B13" s="65">
        <f>SUMIFS('Stato patrimoniale'!V:V,'Stato patrimoniale'!$AF:$AF,"",'Stato patrimoniale'!$F:$F,$A13,'Stato patrimoniale'!$B:$B,1,'Stato patrimoniale'!$E:$E,"Obblig")</f>
        <v>0</v>
      </c>
      <c r="C13" s="65">
        <f>SUMIFS('Stato patrimoniale'!AC:AC,'Stato patrimoniale'!$AF:$AF,"",'Stato patrimoniale'!$F:$F,$A13,'Stato patrimoniale'!$B:$B,1,'Stato patrimoniale'!$E:$E,"Obblig")</f>
        <v>0</v>
      </c>
      <c r="D13" s="65">
        <f t="shared" si="0"/>
        <v>0</v>
      </c>
      <c r="E13" s="66" t="str">
        <f t="shared" si="1"/>
        <v/>
      </c>
      <c r="O13" t="s">
        <v>404</v>
      </c>
      <c r="P13" s="65">
        <f>SUMIFS('Stato patrimoniale'!V:V,'Stato patrimoniale'!$AF:$AF,"&gt;0",'Stato patrimoniale'!$F:$F,$O13,'Stato patrimoniale'!$B:$B,1,'Stato patrimoniale'!$E:$E,"Obblig")</f>
        <v>0</v>
      </c>
      <c r="Q13" s="65">
        <f>SUMIFS('Stato patrimoniale'!AN:AN,'Stato patrimoniale'!$AF:$AF,"&gt;0",'Stato patrimoniale'!$F:$F,$O13,'Stato patrimoniale'!$B:$B,1,'Stato patrimoniale'!$E:$E,"Obblig")</f>
        <v>0</v>
      </c>
      <c r="R13" s="65">
        <f t="shared" si="2"/>
        <v>0</v>
      </c>
      <c r="S13" s="66" t="str">
        <f t="shared" si="3"/>
        <v/>
      </c>
    </row>
    <row r="14" spans="1:19" x14ac:dyDescent="0.25">
      <c r="A14" t="s">
        <v>408</v>
      </c>
      <c r="B14" s="65">
        <f>SUMIFS('Stato patrimoniale'!V:V,'Stato patrimoniale'!$AF:$AF,"",'Stato patrimoniale'!$F:$F,$A14,'Stato patrimoniale'!$B:$B,1,'Stato patrimoniale'!$E:$E,"Obblig")</f>
        <v>0</v>
      </c>
      <c r="C14" s="65">
        <f>SUMIFS('Stato patrimoniale'!AC:AC,'Stato patrimoniale'!$AF:$AF,"",'Stato patrimoniale'!$F:$F,$A14,'Stato patrimoniale'!$B:$B,1,'Stato patrimoniale'!$E:$E,"Obblig")</f>
        <v>0</v>
      </c>
      <c r="D14" s="65">
        <f t="shared" si="0"/>
        <v>0</v>
      </c>
      <c r="E14" s="66" t="str">
        <f t="shared" si="1"/>
        <v/>
      </c>
      <c r="O14" t="s">
        <v>408</v>
      </c>
      <c r="P14" s="65">
        <f>SUMIFS('Stato patrimoniale'!V:V,'Stato patrimoniale'!$AF:$AF,"&gt;0",'Stato patrimoniale'!$F:$F,$O14,'Stato patrimoniale'!$B:$B,1,'Stato patrimoniale'!$E:$E,"Obblig")</f>
        <v>0</v>
      </c>
      <c r="Q14" s="65">
        <f>SUMIFS('Stato patrimoniale'!AN:AN,'Stato patrimoniale'!$AF:$AF,"&gt;0",'Stato patrimoniale'!$F:$F,$O14,'Stato patrimoniale'!$B:$B,1,'Stato patrimoniale'!$E:$E,"Obblig")</f>
        <v>0</v>
      </c>
      <c r="R14" s="65">
        <f t="shared" si="2"/>
        <v>0</v>
      </c>
      <c r="S14" s="66" t="str">
        <f t="shared" si="3"/>
        <v/>
      </c>
    </row>
    <row r="15" spans="1:19" x14ac:dyDescent="0.25">
      <c r="A15" t="s">
        <v>405</v>
      </c>
      <c r="B15" s="65">
        <f>SUMIFS('Stato patrimoniale'!V:V,'Stato patrimoniale'!$AF:$AF,"",'Stato patrimoniale'!$F:$F,$A15,'Stato patrimoniale'!$B:$B,1,'Stato patrimoniale'!$E:$E,"Obblig")</f>
        <v>0</v>
      </c>
      <c r="C15" s="65">
        <f>SUMIFS('Stato patrimoniale'!AC:AC,'Stato patrimoniale'!$AF:$AF,"",'Stato patrimoniale'!$F:$F,$A15,'Stato patrimoniale'!$B:$B,1,'Stato patrimoniale'!$E:$E,"Obblig")</f>
        <v>0</v>
      </c>
      <c r="D15" s="65">
        <f t="shared" si="0"/>
        <v>0</v>
      </c>
      <c r="E15" s="66" t="str">
        <f t="shared" si="1"/>
        <v/>
      </c>
      <c r="O15" t="s">
        <v>405</v>
      </c>
      <c r="P15" s="65">
        <f>SUMIFS('Stato patrimoniale'!V:V,'Stato patrimoniale'!$AF:$AF,"&gt;0",'Stato patrimoniale'!$F:$F,$O15,'Stato patrimoniale'!$B:$B,1,'Stato patrimoniale'!$E:$E,"Obblig")</f>
        <v>0</v>
      </c>
      <c r="Q15" s="65">
        <f>SUMIFS('Stato patrimoniale'!AN:AN,'Stato patrimoniale'!$AF:$AF,"&gt;0",'Stato patrimoniale'!$F:$F,$O15,'Stato patrimoniale'!$B:$B,1,'Stato patrimoniale'!$E:$E,"Obblig")</f>
        <v>0</v>
      </c>
      <c r="R15" s="65">
        <f t="shared" si="2"/>
        <v>0</v>
      </c>
      <c r="S15" s="66" t="str">
        <f t="shared" si="3"/>
        <v/>
      </c>
    </row>
    <row r="16" spans="1:19" x14ac:dyDescent="0.25">
      <c r="A16" t="s">
        <v>407</v>
      </c>
      <c r="B16" s="65">
        <f>SUMIFS('Stato patrimoniale'!V:V,'Stato patrimoniale'!$AF:$AF,"",'Stato patrimoniale'!$F:$F,$A16,'Stato patrimoniale'!$B:$B,1,'Stato patrimoniale'!$E:$E,"Obblig")</f>
        <v>0</v>
      </c>
      <c r="C16" s="65">
        <f>SUMIFS('Stato patrimoniale'!AC:AC,'Stato patrimoniale'!$AF:$AF,"",'Stato patrimoniale'!$F:$F,$A16,'Stato patrimoniale'!$B:$B,1,'Stato patrimoniale'!$E:$E,"Obblig")</f>
        <v>0</v>
      </c>
      <c r="D16" s="65">
        <f t="shared" si="0"/>
        <v>0</v>
      </c>
      <c r="E16" s="66" t="str">
        <f t="shared" si="1"/>
        <v/>
      </c>
      <c r="O16" t="s">
        <v>407</v>
      </c>
      <c r="P16" s="65">
        <f>SUMIFS('Stato patrimoniale'!V:V,'Stato patrimoniale'!$AF:$AF,"&gt;0",'Stato patrimoniale'!$F:$F,$O16,'Stato patrimoniale'!$B:$B,1,'Stato patrimoniale'!$E:$E,"Obblig")</f>
        <v>0</v>
      </c>
      <c r="Q16" s="65">
        <f>SUMIFS('Stato patrimoniale'!AN:AN,'Stato patrimoniale'!$AF:$AF,"&gt;0",'Stato patrimoniale'!$F:$F,$O16,'Stato patrimoniale'!$B:$B,1,'Stato patrimoniale'!$E:$E,"Obblig")</f>
        <v>0</v>
      </c>
      <c r="R16" s="65">
        <f t="shared" si="2"/>
        <v>0</v>
      </c>
      <c r="S16" s="66" t="str">
        <f t="shared" si="3"/>
        <v/>
      </c>
    </row>
    <row r="17" spans="1:19" x14ac:dyDescent="0.25">
      <c r="A17" t="s">
        <v>415</v>
      </c>
      <c r="B17" s="65">
        <f>SUMIFS('Stato patrimoniale'!V:V,'Stato patrimoniale'!$AF:$AF,"",'Stato patrimoniale'!$F:$F,$A17,'Stato patrimoniale'!$B:$B,1,'Stato patrimoniale'!$E:$E,"Obblig")</f>
        <v>0</v>
      </c>
      <c r="C17" s="65">
        <f>SUMIFS('Stato patrimoniale'!AC:AC,'Stato patrimoniale'!$AF:$AF,"",'Stato patrimoniale'!$F:$F,$A17,'Stato patrimoniale'!$B:$B,1,'Stato patrimoniale'!$E:$E,"Obblig")</f>
        <v>0</v>
      </c>
      <c r="D17" s="65">
        <f t="shared" si="0"/>
        <v>0</v>
      </c>
      <c r="E17" s="66" t="str">
        <f t="shared" si="1"/>
        <v/>
      </c>
      <c r="O17" t="s">
        <v>415</v>
      </c>
      <c r="P17" s="65">
        <f>SUMIFS('Stato patrimoniale'!V:V,'Stato patrimoniale'!$AF:$AF,"&gt;0",'Stato patrimoniale'!$F:$F,$O17,'Stato patrimoniale'!$B:$B,1,'Stato patrimoniale'!$E:$E,"Obblig")</f>
        <v>0</v>
      </c>
      <c r="Q17" s="65">
        <f>SUMIFS('Stato patrimoniale'!AN:AN,'Stato patrimoniale'!$AF:$AF,"&gt;0",'Stato patrimoniale'!$F:$F,$O17,'Stato patrimoniale'!$B:$B,1,'Stato patrimoniale'!$E:$E,"Obblig")</f>
        <v>0</v>
      </c>
      <c r="R17" s="65">
        <f t="shared" si="2"/>
        <v>0</v>
      </c>
      <c r="S17" s="66" t="str">
        <f t="shared" si="3"/>
        <v/>
      </c>
    </row>
    <row r="18" spans="1:19" x14ac:dyDescent="0.25">
      <c r="A18" t="s">
        <v>401</v>
      </c>
      <c r="B18" s="65">
        <f>SUMIFS('Stato patrimoniale'!V:V,'Stato patrimoniale'!$AF:$AF,"",'Stato patrimoniale'!$F:$F,$A18,'Stato patrimoniale'!$B:$B,1,'Stato patrimoniale'!$E:$E,"Obblig")</f>
        <v>0</v>
      </c>
      <c r="C18" s="65">
        <f>SUMIFS('Stato patrimoniale'!AC:AC,'Stato patrimoniale'!$AF:$AF,"",'Stato patrimoniale'!$F:$F,$A18,'Stato patrimoniale'!$B:$B,1,'Stato patrimoniale'!$E:$E,"Obblig")</f>
        <v>0</v>
      </c>
      <c r="D18" s="65">
        <f t="shared" si="0"/>
        <v>0</v>
      </c>
      <c r="E18" s="66" t="str">
        <f t="shared" si="1"/>
        <v/>
      </c>
      <c r="O18" t="s">
        <v>401</v>
      </c>
      <c r="P18" s="65">
        <f>SUMIFS('Stato patrimoniale'!V:V,'Stato patrimoniale'!$AF:$AF,"&gt;0",'Stato patrimoniale'!$F:$F,$O18,'Stato patrimoniale'!$B:$B,1,'Stato patrimoniale'!$E:$E,"Obblig")</f>
        <v>0</v>
      </c>
      <c r="Q18" s="65">
        <f>SUMIFS('Stato patrimoniale'!AN:AN,'Stato patrimoniale'!$AF:$AF,"&gt;0",'Stato patrimoniale'!$F:$F,$O18,'Stato patrimoniale'!$B:$B,1,'Stato patrimoniale'!$E:$E,"Obblig")</f>
        <v>0</v>
      </c>
      <c r="R18" s="65">
        <f t="shared" si="2"/>
        <v>0</v>
      </c>
      <c r="S18" s="66" t="str">
        <f t="shared" si="3"/>
        <v/>
      </c>
    </row>
    <row r="19" spans="1:19" x14ac:dyDescent="0.25">
      <c r="A19" t="s">
        <v>414</v>
      </c>
      <c r="B19" s="65">
        <f>SUMIFS('Stato patrimoniale'!V:V,'Stato patrimoniale'!$AF:$AF,"",'Stato patrimoniale'!$F:$F,$A19,'Stato patrimoniale'!$B:$B,1,'Stato patrimoniale'!$E:$E,"Obblig")</f>
        <v>0</v>
      </c>
      <c r="C19" s="65">
        <f>SUMIFS('Stato patrimoniale'!AC:AC,'Stato patrimoniale'!$AF:$AF,"",'Stato patrimoniale'!$F:$F,$A19,'Stato patrimoniale'!$B:$B,1,'Stato patrimoniale'!$E:$E,"Obblig")</f>
        <v>0</v>
      </c>
      <c r="D19" s="65">
        <f t="shared" si="0"/>
        <v>0</v>
      </c>
      <c r="E19" s="66" t="str">
        <f t="shared" si="1"/>
        <v/>
      </c>
      <c r="O19" t="s">
        <v>414</v>
      </c>
      <c r="P19" s="65">
        <f>SUMIFS('Stato patrimoniale'!V:V,'Stato patrimoniale'!$AF:$AF,"&gt;0",'Stato patrimoniale'!$F:$F,$O19,'Stato patrimoniale'!$B:$B,1,'Stato patrimoniale'!$E:$E,"Obblig")</f>
        <v>0</v>
      </c>
      <c r="Q19" s="65">
        <f>SUMIFS('Stato patrimoniale'!AN:AN,'Stato patrimoniale'!$AF:$AF,"&gt;0",'Stato patrimoniale'!$F:$F,$O19,'Stato patrimoniale'!$B:$B,1,'Stato patrimoniale'!$E:$E,"Obblig")</f>
        <v>0</v>
      </c>
      <c r="R19" s="65">
        <f t="shared" si="2"/>
        <v>0</v>
      </c>
      <c r="S19" s="66" t="str">
        <f t="shared" si="3"/>
        <v/>
      </c>
    </row>
  </sheetData>
  <sortState xmlns:xlrd2="http://schemas.microsoft.com/office/spreadsheetml/2017/richdata2" ref="A3:E19">
    <sortCondition descending="1" ref="C3:C19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9 3 0 7 6 8 - 5 c d 5 - 4 e 1 c - b 4 8 d - b 3 3 3 b 1 b 0 8 0 7 0 "   x m l n s = " h t t p : / / s c h e m a s . m i c r o s o f t . c o m / D a t a M a s h u p " > A A A A A A 0 G A A B Q S w M E F A A C A A g A B p v 9 W P Y S c a i m A A A A 9 g A A A B I A H A B D b 2 5 m a W c v U G F j a 2 F n Z S 5 4 b W w g o h g A K K A U A A A A A A A A A A A A A A A A A A A A A A A A A A A A h Y 8 x D o I w G I W v Q r r T l h K j I T 8 l 0 c F F E h M T 4 9 q U C o 1 Q D C 2 W u z l 4 J K 8 g R l E 3 x / e 9 b 3 j v f r 1 B N j R 1 c F G d 1 a 1 J U Y Q p C p S R b a F N m a L e H c M F y j h s h T y J U g W j b G w y 2 C J F l X P n h B D v P f Y x b r u S M E o j c s g 3 O 1 m p R q C P r P / L o T b W C S M V 4 r B / j e E M R z H F M z b H F M g E I d f m K 7 B x 7 7 P 9 g b D q a 9 d 3 i i s T r p d A p g j k / Y E / A F B L A w Q U A A I A C A A G m / 1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p v 9 W O F p s Y k F A w A A U w g A A B M A H A B G b 3 J t d W x h c y 9 T Z W N 0 a W 9 u M S 5 t I K I Y A C i g F A A A A A A A A A A A A A A A A A A A A A A A A A A A A J V V b W / a M B D + j s R / i F J p o p I J Z V 1 p u 6 q a Q k A t K 2 9 K Q s t W T Z W T m D Z a E m e 2 U 0 C I / z 7 b o S M k g a 5 I e b v z 3 T 3 3 + P x A k c t 8 H C l W + m x e V S v V C n 2 B B H l K Q j 3 l W g k Q q 1 Y U / r N w Q l z E L d M w 0 G z o B I j W H p C j G T h i K G K 0 p r 4 w F n 9 t N O b z u T Y L M G Q E M k Q 1 F 4 c N D / r B s s E T a o s w U I + P Q Z r y S D V e Y P T M a 9 n L G K k 8 t 8 y r 2 Q R G d I Z J a O A g C S P h p L W 0 P l i t V O a z A K l A Y d y u M L R g a 6 C s 1 M C P f h e M v F y / z O 4 h 6 h I / F j 0 X E 3 F I C X w u V n A g R U Z C C I r c Z c E Z J 0 6 H 9 / t m 9 / g 7 8 0 O 0 y U h Z O / E D r 3 T F + o 0 O n 6 G Q c 5 B j Z X W y f h S e X 6 W k N d 9 h T U R + k L N D 3 B z q 8 i A 9 w j m E Y R E C g + Q Z s b 1 x q b s 0 E i 1 c S Y S Z A R Q l o Y O I d P v R K y L 0 H W 9 n T 6 / r 7 Y i a K M S v n O 2 U V b r l O 3 V s z L X 8 t o A t 5 2 8 0 5 5 j N k J m l p w z a D h x M P E T K A U n X F l E e O i h s U p H + X c Z z L O 5 y n k F l Y c J 4 I R P P M 3 i E s V a G W A 5 k v v B I L N J 0 6 q L I 8 6 N n v g X V i h + V F c i K 1 B E / X F x l 2 D e 6 D B 0 c X L e N W 9 C 2 D d C 1 b 8 F o c A O m A x N M T Z 1 f 4 0 / G w H g a m 6 M n f d x 7 u u v + u P b O L 1 o t 1 I L 1 C + e k V f / S v D y v w z M p Q 0 X R + 0 5 x p H W w m 4 R c 6 0 p 0 j 3 L h i w m u w 9 j n i u d H I S S / E X N h L P X v t d l w y T J m P D 7 t t / E n w R x 2 Y x c 8 n F g 2 0 O / 1 K Z B t D N u y l f b E 6 g B D v + s C w x y B j t 4 D n d F N V 3 b I r w f Q n Z g W 6 E + G u r g Z 8 m 0 K B r r d M 8 C w O x 1 J G s Z D G 1 i 3 v T a w + s M O s E Z 9 w J M a 4 m Y D U T R D E 5 j a P / + T K q c O P z d P L 9 H p b I b O z 7 a 6 z m U B c s 5 S 8 h 7 F V 0 a 8 s J g o s Z c M p 3 M i C D e R y 4 d E s 7 G 0 1 E T I d r i 6 i x h G H o + 4 h 0 G S + Z t I 7 W l o O l q 1 0 v x 8 b t N I c f B T q o V N b o E q 1 U C 6 t a 0 r / d 4 s 2 A d k 4 z 8 M J 4 c 9 l 1 v U 5 n u Q B S E d m j Q e L i z X f K T 4 v 5 q F S l L Z i e + i U i D a x r V z H v c i u v o L U E s B A i 0 A F A A C A A g A B p v 9 W P Y S c a i m A A A A 9 g A A A B I A A A A A A A A A A A A A A A A A A A A A A E N v b m Z p Z y 9 Q Y W N r Y W d l L n h t b F B L A Q I t A B Q A A g A I A A a b / V g P y u m r p A A A A O k A A A A T A A A A A A A A A A A A A A A A A P I A A A B b Q 2 9 u d G V u d F 9 U e X B l c 1 0 u e G 1 s U E s B A i 0 A F A A C A A g A B p v 9 W O F p s Y k F A w A A U w g A A B M A A A A A A A A A A A A A A A A A 4 w E A A E Z v c m 1 1 b G F z L 1 N l Y 3 R p b 2 4 x L m 1 Q S w U G A A A A A A M A A w D C A A A A N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R w A A A A A A A A L H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z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1 c 2 Q i I C 8 + P E V u d H J 5 I F R 5 c G U 9 I k Z p b G x l Z E N v b X B s Z X R l U m V z d W x 0 V G 9 X b 3 J r c 2 h l Z X Q i I F Z h b H V l P S J s M S I g L z 4 8 R W 5 0 c n k g V H l w Z T 0 i U X V l c n l J R C I g V m F s d W U 9 I n N l M m F h O D Y y O S 0 0 N T Y x L T R l M 2 U t Y j l h M C 0 0 M z k 5 Y z c x N z d h Z m I i I C 8 + P E V u d H J 5 I F R 5 c G U 9 I k Z p b G x M Y X N 0 V X B k Y X R l Z C I g V m F s d W U 9 I m Q y M D I 0 L T A 3 L T I 5 V D E 3 O j I 0 O j E y L j U z O T A x N D J a I i A v P j x F b n R y e S B U e X B l P S J G a W x s Q 2 9 s d W 1 u V H l w Z X M i I F Z h b H V l P S J z Q m d Z R 0 J R V T 0 i I C 8 + P E V u d H J 5 I F R 5 c G U 9 I k Z p b G x F c n J v c k N v d W 5 0 I i B W Y W x 1 Z T 0 i b D A i I C 8 + P E V u d H J 5 I F R 5 c G U 9 I k Z p b G x D b 2 x 1 b W 5 O Y W 1 l c y I g V m F s d W U 9 I n N b J n F 1 b 3 Q 7 Y m F z Z U N 1 c n J l b m N 5 J n F 1 b 3 Q 7 L C Z x d W 9 0 O 3 R h c m d l d E N 1 c n J l b m N 5 J n F 1 b 3 Q 7 L C Z x d W 9 0 O 3 R h c m d l d E 5 h b W U m c X V v d D s s J n F 1 b 3 Q 7 a W 5 2 Z X J z Z V J h d G U m c X V v d D s s J n F 1 b 3 Q 7 Z X h j a G F u Z 2 V S Y X R l J n F 1 b 3 Q 7 X S I g L z 4 8 R W 5 0 c n k g V H l w Z T 0 i R m l s b E V y c m 9 y Q 2 9 k Z S I g V m F s d W U 9 I n N V b m t u b 3 d u I i A v P j x F b n R y e S B U e X B l P S J G a W x s Q 2 9 1 b n Q i I F Z h b H V l P S J s M T Q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z Z C 9 B d X R v U m V t b 3 Z l Z E N v b H V t b n M x L n t i Y X N l Q 3 V y c m V u Y 3 k s M H 0 m c X V v d D s s J n F 1 b 3 Q 7 U 2 V j d G l v b j E v d X N k L 0 F 1 d G 9 S Z W 1 v d m V k Q 2 9 s d W 1 u c z E u e 3 R h c m d l d E N 1 c n J l b m N 5 L D F 9 J n F 1 b 3 Q 7 L C Z x d W 9 0 O 1 N l Y 3 R p b 2 4 x L 3 V z Z C 9 B d X R v U m V t b 3 Z l Z E N v b H V t b n M x L n t 0 Y X J n Z X R O Y W 1 l L D J 9 J n F 1 b 3 Q 7 L C Z x d W 9 0 O 1 N l Y 3 R p b 2 4 x L 3 V z Z C 9 B d X R v U m V t b 3 Z l Z E N v b H V t b n M x L n t p b n Z l c n N l U m F 0 Z S w z f S Z x d W 9 0 O y w m c X V v d D t T Z W N 0 a W 9 u M S 9 1 c 2 Q v Q X V 0 b 1 J l b W 9 2 Z W R D b 2 x 1 b W 5 z M S 5 7 Z X h j a G F u Z 2 V S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V z Z C 9 B d X R v U m V t b 3 Z l Z E N v b H V t b n M x L n t i Y X N l Q 3 V y c m V u Y 3 k s M H 0 m c X V v d D s s J n F 1 b 3 Q 7 U 2 V j d G l v b j E v d X N k L 0 F 1 d G 9 S Z W 1 v d m V k Q 2 9 s d W 1 u c z E u e 3 R h c m d l d E N 1 c n J l b m N 5 L D F 9 J n F 1 b 3 Q 7 L C Z x d W 9 0 O 1 N l Y 3 R p b 2 4 x L 3 V z Z C 9 B d X R v U m V t b 3 Z l Z E N v b H V t b n M x L n t 0 Y X J n Z X R O Y W 1 l L D J 9 J n F 1 b 3 Q 7 L C Z x d W 9 0 O 1 N l Y 3 R p b 2 4 x L 3 V z Z C 9 B d X R v U m V t b 3 Z l Z E N v b H V t b n M x L n t p b n Z l c n N l U m F 0 Z S w z f S Z x d W 9 0 O y w m c X V v d D t T Z W N 0 a W 9 u M S 9 1 c 2 Q v Q X V 0 b 1 J l b W 9 2 Z W R D b 2 x 1 b W 5 z M S 5 7 Z X h j a G F u Z 2 V S Y X R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1 c 2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N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N k L 2 l 0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c 2 Q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N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N k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c 2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b G F 0 Z X N 0 X 3 N 5 b W J v b F 9 C Q 0 h f Q l R D X 0 V U S F 9 P T U d f W E 1 S X 1 h S Q V 9 Y U l B f Q 0 1 D X 1 B S T 1 9 B U E l f S 0 V Z X 2 Q 3 O D Y 2 Z T Z h X z h i M D Z f N D E 5 N 1 9 h N W U i I C 8 + P E V u d H J 5 I F R 5 c G U 9 I k Z p b G x l Z E N v b X B s Z X R l U m V z d W x 0 V G 9 X b 3 J r c 2 h l Z X Q i I F Z h b H V l P S J s M S I g L z 4 8 R W 5 0 c n k g V H l w Z T 0 i U X V l c n l J R C I g V m F s d W U 9 I n M 1 N m I 3 N j E y Y i 0 2 M D Y 1 L T Q 4 M G I t O G I z N C 0 5 Y T R k Z j c 0 Y m I z Z G Q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A 3 L T I 5 V D E 3 O j I 0 O j E z L j U 2 N z E z O T B a I i A v P j x F b n R y e S B U e X B l P S J G a W x s Q 2 9 s d W 1 u V H l w Z X M i I F Z h b H V l P S J z Q m d B Q S I g L z 4 8 R W 5 0 c n k g V H l w Z T 0 i R m l s b E V y c m 9 y Q 2 9 1 b n Q i I F Z h b H V l P S J s M C I g L z 4 8 R W 5 0 c n k g V H l w Z T 0 i R m l s b E N v b H V t b k 5 h b W V z I i B W Y W x 1 Z T 0 i c 1 s m c X V v d D t O Y W 1 l J n F 1 b 3 Q 7 L C Z x d W 9 0 O 1 Z h b H V l L n N 5 b W J v b C Z x d W 9 0 O y w m c X V v d D t W Y W x 1 Z S 5 x d W 9 0 Z S 5 V U 0 Q u c H J p Y 2 U m c X V v d D t d I i A v P j x F b n R y e S B U e X B l P S J G a W x s R X J y b 3 J D b 2 R l I i B W Y W x 1 Z T 0 i c 1 V u a 2 5 v d 2 4 i I C 8 + P E V u d H J 5 I F R 5 c G U 9 I k Z p b G x D b 3 V u d C I g V m F s d W U 9 I m w z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Y X R l c 3 Q / c 3 l t Y m 9 s P U J D S C x C V E M s R V R I L E 9 N R y x Y T V I s W F J B L F h S U F x 1 M D A y N k N N Q 1 9 Q U k 9 f Q V B J X 0 t F W T 1 k N z g 2 N m U 2 Y S 0 4 Y j A 2 L T Q x O T c t Y T V l L 0 F 1 d G 9 S Z W 1 v d m V k Q 2 9 s d W 1 u c z E u e 0 5 h b W U s M H 0 m c X V v d D s s J n F 1 b 3 Q 7 U 2 V j d G l v b j E v b G F 0 Z X N 0 P 3 N 5 b W J v b D 1 C Q 0 g s Q l R D L E V U S C x P T U c s W E 1 S L F h S Q S x Y U l B c d T A w M j Z D T U N f U F J P X 0 F Q S V 9 L R V k 9 Z D c 4 N j Z l N m E t O G I w N i 0 0 M T k 3 L W E 1 Z S 9 B d X R v U m V t b 3 Z l Z E N v b H V t b n M x L n t W Y W x 1 Z S 5 z e W 1 i b 2 w s M X 0 m c X V v d D s s J n F 1 b 3 Q 7 U 2 V j d G l v b j E v b G F 0 Z X N 0 P 3 N 5 b W J v b D 1 C Q 0 g s Q l R D L E V U S C x P T U c s W E 1 S L F h S Q S x Y U l B c d T A w M j Z D T U N f U F J P X 0 F Q S V 9 L R V k 9 Z D c 4 N j Z l N m E t O G I w N i 0 0 M T k 3 L W E 1 Z S 9 B d X R v U m V t b 3 Z l Z E N v b H V t b n M x L n t W Y W x 1 Z S 5 x d W 9 0 Z S 5 V U 0 Q u c H J p Y 2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G F 0 Z X N 0 P 3 N 5 b W J v b D 1 C Q 0 g s Q l R D L E V U S C x P T U c s W E 1 S L F h S Q S x Y U l B c d T A w M j Z D T U N f U F J P X 0 F Q S V 9 L R V k 9 Z D c 4 N j Z l N m E t O G I w N i 0 0 M T k 3 L W E 1 Z S 9 B d X R v U m V t b 3 Z l Z E N v b H V t b n M x L n t O Y W 1 l L D B 9 J n F 1 b 3 Q 7 L C Z x d W 9 0 O 1 N l Y 3 R p b 2 4 x L 2 x h d G V z d D 9 z e W 1 i b 2 w 9 Q k N I L E J U Q y x F V E g s T 0 1 H L F h N U i x Y U k E s W F J Q X H U w M D I 2 Q 0 1 D X 1 B S T 1 9 B U E l f S 0 V Z P W Q 3 O D Y 2 Z T Z h L T h i M D Y t N D E 5 N y 1 h N W U v Q X V 0 b 1 J l b W 9 2 Z W R D b 2 x 1 b W 5 z M S 5 7 V m F s d W U u c 3 l t Y m 9 s L D F 9 J n F 1 b 3 Q 7 L C Z x d W 9 0 O 1 N l Y 3 R p b 2 4 x L 2 x h d G V z d D 9 z e W 1 i b 2 w 9 Q k N I L E J U Q y x F V E g s T 0 1 H L F h N U i x Y U k E s W F J Q X H U w M D I 2 Q 0 1 D X 1 B S T 1 9 B U E l f S 0 V Z P W Q 3 O D Y 2 Z T Z h L T h i M D Y t N D E 5 N y 1 h N W U v Q X V 0 b 1 J l b W 9 2 Z W R D b 2 x 1 b W 5 z M S 5 7 V m F s d W U u c X V v d G U u V V N E L n B y a W N l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Y X R l c 3 Q l M 0 Z z e W 1 i b 2 w l M 0 R C Q 0 g l M k N C V E M l M k N F V E g l M k N P T U c l M k N Y T V I l M k N Y U k E l M k N Y U l A l M j Z D T U N f U F J P X 0 F Q S V 9 L R V k l M 0 R k N z g 2 N m U 2 Y S 0 4 Y j A 2 L T Q x O T c t Y T V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v Z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v R X h w Y W 5 k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v R X h w Y W 5 k Z W Q l M j B W Y W x 1 Z S 5 x d W 9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h d G V z d C U z R n N 5 b W J v b C U z R E J D S C U y Q 0 J U Q y U y Q 0 V U S C U y Q 0 9 N R y U y Q 1 h N U i U y Q 1 h S Q S U y Q 1 h S U C U y N k N N Q 1 9 Q U k 9 f Q V B J X 0 t F W S U z R G Q 3 O D Y 2 Z T Z h L T h i M D Y t N D E 5 N y 1 h N W U v R X h w Y W 5 k Z W Q l M j B W Y W x 1 Z S 5 x d W 9 0 Z S 5 V U 0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P 1 0 w y E / p E S E X 9 n A O c l 7 2 Q A A A A A C A A A A A A A Q Z g A A A A E A A C A A A A A i 3 6 + J F t L Y 8 1 6 b J c X R o E S / B q z I u I o A L 5 s / d N v M K h K A r g A A A A A O g A A A A A I A A C A A A A B w N K w 5 Z p X M h 6 P 6 X 3 / E h k / 2 u j n h + x + Z u Y i C t g v t A + J F t V A A A A A H G n T M 8 H x G R q 7 F V 6 U W V W p i D q B K I 1 b T 7 5 t U R 5 Z U M 6 v V b w A f Y K X 4 B e g M X 6 k u Y M h Z D l Z p g H / + y 3 7 c e y p u j 3 y U 2 v a n e w 5 D q / a d H e W o D N S n u Q Z o J k A A A A C g 3 A f F e v 4 L D f X W 1 r o p / J q u F G y 5 1 K o l E j X B n h q j N q 0 Y m K 7 A V f 4 m Z f 2 r U S N I a n m u 4 X h y z 5 b r q O D k A S 3 E E s I U F T M 3 < / D a t a M a s h u p > 
</file>

<file path=customXml/itemProps1.xml><?xml version="1.0" encoding="utf-8"?>
<ds:datastoreItem xmlns:ds="http://schemas.openxmlformats.org/officeDocument/2006/customXml" ds:itemID="{9447E815-6D09-4B07-A5E9-A0EE610C2C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Stato patrimoniale</vt:lpstr>
      <vt:lpstr>Operazioni</vt:lpstr>
      <vt:lpstr>Per tipo</vt:lpstr>
      <vt:lpstr>Per classe</vt:lpstr>
      <vt:lpstr>Per valuta</vt:lpstr>
      <vt:lpstr>Per Intermediario</vt:lpstr>
      <vt:lpstr>Per Area</vt:lpstr>
      <vt:lpstr>Azionario per Area</vt:lpstr>
      <vt:lpstr>Obblig per Area</vt:lpstr>
      <vt:lpstr>Per Settore</vt:lpstr>
      <vt:lpstr>Azionario per Settore</vt:lpstr>
      <vt:lpstr>Obblig per Settore</vt:lpstr>
      <vt:lpstr>Per Emittente</vt:lpstr>
      <vt:lpstr>Per valuta (2)</vt:lpstr>
      <vt:lpstr>Per Intermediario (2)</vt:lpstr>
      <vt:lpstr>Valute</vt:lpstr>
      <vt:lpstr>ValuteAutoDownload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Portafoglio</dc:title>
  <dc:creator/>
  <dc:description>Licenza CC, software fornito as it is</dc:description>
  <cp:lastModifiedBy/>
  <dcterms:created xsi:type="dcterms:W3CDTF">2022-12-19T21:41:54Z</dcterms:created>
  <dcterms:modified xsi:type="dcterms:W3CDTF">2024-07-29T17:24:38Z</dcterms:modified>
</cp:coreProperties>
</file>