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aolo\Videos\finanza\"/>
    </mc:Choice>
  </mc:AlternateContent>
  <xr:revisionPtr revIDLastSave="0" documentId="13_ncr:1_{6D4CE38F-F529-4314-9FEC-91884B9FD430}" xr6:coauthVersionLast="47" xr6:coauthVersionMax="47" xr10:uidLastSave="{00000000-0000-0000-0000-000000000000}"/>
  <bookViews>
    <workbookView xWindow="-28920" yWindow="-510" windowWidth="29040" windowHeight="15720" activeTab="4" xr2:uid="{94202162-7776-4723-B703-E58CF075F0DD}"/>
  </bookViews>
  <sheets>
    <sheet name="Giu30" sheetId="1" r:id="rId1"/>
    <sheet name="Nov28" sheetId="3" r:id="rId2"/>
    <sheet name="Ott27" sheetId="4" r:id="rId3"/>
    <sheet name="Mag26" sheetId="5" r:id="rId4"/>
    <sheet name="Mag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5" i="6"/>
  <c r="C6" i="6"/>
  <c r="C7" i="6"/>
  <c r="C4" i="6"/>
  <c r="C3" i="6" s="1"/>
  <c r="C2" i="6"/>
  <c r="C2" i="5"/>
  <c r="C10" i="5"/>
  <c r="C8" i="5"/>
  <c r="C9" i="5"/>
  <c r="C5" i="5"/>
  <c r="C6" i="5"/>
  <c r="C7" i="5"/>
  <c r="C4" i="5"/>
  <c r="C3" i="5" s="1"/>
  <c r="C2" i="4"/>
  <c r="C13" i="4"/>
  <c r="C5" i="4"/>
  <c r="C6" i="4"/>
  <c r="C7" i="4"/>
  <c r="C8" i="4"/>
  <c r="C9" i="4"/>
  <c r="C10" i="4"/>
  <c r="C11" i="4"/>
  <c r="C12" i="4"/>
  <c r="C4" i="4"/>
  <c r="C3" i="4" s="1"/>
  <c r="C17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3" i="1"/>
  <c r="C15" i="3"/>
  <c r="C5" i="3"/>
  <c r="C6" i="3"/>
  <c r="C7" i="3"/>
  <c r="C8" i="3"/>
  <c r="C9" i="3"/>
  <c r="C10" i="3"/>
  <c r="C11" i="3"/>
  <c r="C12" i="3"/>
  <c r="C13" i="3"/>
  <c r="C14" i="3"/>
  <c r="C4" i="3"/>
  <c r="C3" i="3" s="1"/>
  <c r="C2" i="1"/>
  <c r="C2" i="3"/>
  <c r="E5" i="6" l="1"/>
  <c r="E5" i="5"/>
  <c r="E5" i="4"/>
  <c r="E4" i="1"/>
  <c r="E5" i="3"/>
</calcChain>
</file>

<file path=xl/sharedStrings.xml><?xml version="1.0" encoding="utf-8"?>
<sst xmlns="http://schemas.openxmlformats.org/spreadsheetml/2006/main" count="25" uniqueCount="5">
  <si>
    <t>Data</t>
  </si>
  <si>
    <t>Flusso</t>
  </si>
  <si>
    <t>Inflazione</t>
  </si>
  <si>
    <t>Le previsioni sull'inflazione sono determinate in base all'ASTROLOGIA e non su considerazioni economiche</t>
  </si>
  <si>
    <t>L'astrologia non è una scienza e non ha potere predittivo (qualora qualcuno fosse convinto del contrario)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</si>
</sst>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0" fontId="2" fillId="0" borderId="0" xfId="0" applyFont="1"/>
    <xf numFmtId="10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1F38F-251A-4AA4-AD21-D8596FF618FD}">
  <dimension ref="A1:E17"/>
  <sheetViews>
    <sheetView zoomScale="160" zoomScaleNormal="160" workbookViewId="0">
      <selection activeCell="C6" sqref="C6"/>
    </sheetView>
  </sheetViews>
  <sheetFormatPr defaultRowHeight="15" x14ac:dyDescent="0.25"/>
  <cols>
    <col min="1" max="1" width="11.5703125" bestFit="1" customWidth="1"/>
    <col min="2" max="2" width="10.7109375" style="5" customWidth="1"/>
    <col min="3" max="3" width="10.7109375" style="2" bestFit="1" customWidth="1"/>
  </cols>
  <sheetData>
    <row r="1" spans="1:5" x14ac:dyDescent="0.25">
      <c r="A1" t="s">
        <v>0</v>
      </c>
      <c r="B1" s="5" t="s">
        <v>2</v>
      </c>
      <c r="C1" s="2" t="s">
        <v>1</v>
      </c>
      <c r="E1" s="4" t="s">
        <v>3</v>
      </c>
    </row>
    <row r="2" spans="1:5" x14ac:dyDescent="0.25">
      <c r="A2" s="1">
        <v>44923</v>
      </c>
      <c r="C2" s="2">
        <f>-97.3*(1.002)</f>
        <v>-97.494599999999991</v>
      </c>
      <c r="E2" s="4" t="s">
        <v>4</v>
      </c>
    </row>
    <row r="3" spans="1:5" x14ac:dyDescent="0.25">
      <c r="A3" s="1">
        <v>45105</v>
      </c>
      <c r="B3" s="5">
        <v>0.03</v>
      </c>
      <c r="C3" s="2">
        <f>(1.6%*(1+B3)/2+B3)*100</f>
        <v>3.8239999999999998</v>
      </c>
    </row>
    <row r="4" spans="1:5" x14ac:dyDescent="0.25">
      <c r="A4" s="1">
        <v>45288</v>
      </c>
      <c r="B4" s="5">
        <v>0.03</v>
      </c>
      <c r="C4" s="2">
        <f t="shared" ref="C4:C16" si="0">(1.6%*(1+B4)/2+B4)*100</f>
        <v>3.8239999999999998</v>
      </c>
      <c r="E4" s="3">
        <f>XIRR(C2:C17,A2:A17)</f>
        <v>5.6139978766441348E-2</v>
      </c>
    </row>
    <row r="5" spans="1:5" x14ac:dyDescent="0.25">
      <c r="A5" s="1">
        <v>45471</v>
      </c>
      <c r="B5" s="5">
        <v>2.5000000000000001E-2</v>
      </c>
      <c r="C5" s="2">
        <f t="shared" si="0"/>
        <v>3.32</v>
      </c>
    </row>
    <row r="6" spans="1:5" x14ac:dyDescent="0.25">
      <c r="A6" s="1">
        <v>45654</v>
      </c>
      <c r="B6" s="5">
        <v>2.5000000000000001E-2</v>
      </c>
      <c r="C6" s="2">
        <f t="shared" si="0"/>
        <v>3.32</v>
      </c>
    </row>
    <row r="7" spans="1:5" x14ac:dyDescent="0.25">
      <c r="A7" s="1">
        <v>45836</v>
      </c>
      <c r="B7" s="5">
        <v>0.02</v>
      </c>
      <c r="C7" s="2">
        <f t="shared" si="0"/>
        <v>2.8160000000000003</v>
      </c>
    </row>
    <row r="8" spans="1:5" x14ac:dyDescent="0.25">
      <c r="A8" s="1">
        <v>46019</v>
      </c>
      <c r="B8" s="5">
        <v>0.02</v>
      </c>
      <c r="C8" s="2">
        <f t="shared" si="0"/>
        <v>2.8160000000000003</v>
      </c>
    </row>
    <row r="9" spans="1:5" x14ac:dyDescent="0.25">
      <c r="A9" s="1">
        <v>46201</v>
      </c>
      <c r="B9" s="5">
        <v>1.4999999999999999E-2</v>
      </c>
      <c r="C9" s="2">
        <f t="shared" si="0"/>
        <v>2.3119999999999998</v>
      </c>
    </row>
    <row r="10" spans="1:5" x14ac:dyDescent="0.25">
      <c r="A10" s="1">
        <v>46384</v>
      </c>
      <c r="B10" s="5">
        <v>1.4999999999999999E-2</v>
      </c>
      <c r="C10" s="2">
        <f t="shared" si="0"/>
        <v>2.3119999999999998</v>
      </c>
    </row>
    <row r="11" spans="1:5" x14ac:dyDescent="0.25">
      <c r="A11" s="1">
        <v>46566</v>
      </c>
      <c r="B11" s="5">
        <v>0.01</v>
      </c>
      <c r="C11" s="2">
        <f t="shared" si="0"/>
        <v>1.8079999999999998</v>
      </c>
    </row>
    <row r="12" spans="1:5" x14ac:dyDescent="0.25">
      <c r="A12" s="1">
        <v>46749</v>
      </c>
      <c r="B12" s="5">
        <v>0.01</v>
      </c>
      <c r="C12" s="2">
        <f t="shared" si="0"/>
        <v>1.8079999999999998</v>
      </c>
    </row>
    <row r="13" spans="1:5" x14ac:dyDescent="0.25">
      <c r="A13" s="1">
        <v>46932</v>
      </c>
      <c r="B13" s="5">
        <v>0.01</v>
      </c>
      <c r="C13" s="2">
        <f t="shared" si="0"/>
        <v>1.8079999999999998</v>
      </c>
    </row>
    <row r="14" spans="1:5" x14ac:dyDescent="0.25">
      <c r="A14" s="1">
        <v>47115</v>
      </c>
      <c r="B14" s="5">
        <v>0.01</v>
      </c>
      <c r="C14" s="2">
        <f t="shared" si="0"/>
        <v>1.8079999999999998</v>
      </c>
    </row>
    <row r="15" spans="1:5" x14ac:dyDescent="0.25">
      <c r="A15" s="1">
        <v>47297</v>
      </c>
      <c r="B15" s="5">
        <v>0.01</v>
      </c>
      <c r="C15" s="2">
        <f t="shared" si="0"/>
        <v>1.8079999999999998</v>
      </c>
    </row>
    <row r="16" spans="1:5" x14ac:dyDescent="0.25">
      <c r="A16" s="1">
        <v>47480</v>
      </c>
      <c r="B16" s="5">
        <v>0.01</v>
      </c>
      <c r="C16" s="2">
        <f t="shared" si="0"/>
        <v>1.8079999999999998</v>
      </c>
    </row>
    <row r="17" spans="1:3" x14ac:dyDescent="0.25">
      <c r="A17" s="1">
        <v>47662</v>
      </c>
      <c r="B17" s="5">
        <v>0.01</v>
      </c>
      <c r="C17" s="2">
        <f>100+(1.6%*(1+B17)/2+B17)*100</f>
        <v>101.80799999999999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280C-72F9-4844-BCC2-06DF49551A34}">
  <dimension ref="A1:E15"/>
  <sheetViews>
    <sheetView zoomScale="160" zoomScaleNormal="160" workbookViewId="0">
      <selection activeCell="B1" sqref="B1:B1048576"/>
    </sheetView>
  </sheetViews>
  <sheetFormatPr defaultRowHeight="15" x14ac:dyDescent="0.25"/>
  <cols>
    <col min="1" max="1" width="11.5703125" bestFit="1" customWidth="1"/>
    <col min="2" max="2" width="10.7109375" style="5" customWidth="1"/>
    <col min="3" max="3" width="10.7109375" style="2" bestFit="1" customWidth="1"/>
  </cols>
  <sheetData>
    <row r="1" spans="1:5" x14ac:dyDescent="0.25">
      <c r="A1" t="s">
        <v>0</v>
      </c>
      <c r="B1" s="5" t="s">
        <v>2</v>
      </c>
      <c r="C1" s="2" t="s">
        <v>1</v>
      </c>
      <c r="E1" s="4" t="s">
        <v>3</v>
      </c>
    </row>
    <row r="2" spans="1:5" x14ac:dyDescent="0.25">
      <c r="A2" s="1">
        <v>44923</v>
      </c>
      <c r="C2" s="2">
        <f>-96.3*(1.002)</f>
        <v>-96.492599999999996</v>
      </c>
      <c r="E2" s="4" t="s">
        <v>4</v>
      </c>
    </row>
    <row r="3" spans="1:5" x14ac:dyDescent="0.25">
      <c r="A3" s="1">
        <v>44923</v>
      </c>
      <c r="C3" s="2">
        <f>-C4*(A3-DATE(2022,11,22))/182</f>
        <v>-0.75639560439560427</v>
      </c>
    </row>
    <row r="4" spans="1:5" x14ac:dyDescent="0.25">
      <c r="A4" s="1">
        <v>45068</v>
      </c>
      <c r="B4" s="5">
        <v>0.03</v>
      </c>
      <c r="C4" s="2">
        <f>(1.6%*(1+B4)/2+B4)*100</f>
        <v>3.8239999999999998</v>
      </c>
    </row>
    <row r="5" spans="1:5" x14ac:dyDescent="0.25">
      <c r="A5" s="1">
        <v>45252</v>
      </c>
      <c r="B5" s="5">
        <v>0.03</v>
      </c>
      <c r="C5" s="2">
        <f t="shared" ref="C5:C14" si="0">(1.6%*(1+B5)/2+B5)*100</f>
        <v>3.8239999999999998</v>
      </c>
      <c r="E5" s="3">
        <f>XIRR(C2:C15,A2:A15)</f>
        <v>6.2079682946205139E-2</v>
      </c>
    </row>
    <row r="6" spans="1:5" x14ac:dyDescent="0.25">
      <c r="A6" s="1">
        <v>45434</v>
      </c>
      <c r="B6" s="5">
        <v>2.5000000000000001E-2</v>
      </c>
      <c r="C6" s="2">
        <f t="shared" si="0"/>
        <v>3.32</v>
      </c>
    </row>
    <row r="7" spans="1:5" x14ac:dyDescent="0.25">
      <c r="A7" s="1">
        <v>45618</v>
      </c>
      <c r="B7" s="5">
        <v>2.5000000000000001E-2</v>
      </c>
      <c r="C7" s="2">
        <f t="shared" si="0"/>
        <v>3.32</v>
      </c>
    </row>
    <row r="8" spans="1:5" x14ac:dyDescent="0.25">
      <c r="A8" s="1">
        <v>45799</v>
      </c>
      <c r="B8" s="5">
        <v>0.02</v>
      </c>
      <c r="C8" s="2">
        <f t="shared" si="0"/>
        <v>2.8160000000000003</v>
      </c>
    </row>
    <row r="9" spans="1:5" x14ac:dyDescent="0.25">
      <c r="A9" s="1">
        <v>45983</v>
      </c>
      <c r="B9" s="5">
        <v>0.02</v>
      </c>
      <c r="C9" s="2">
        <f t="shared" si="0"/>
        <v>2.8160000000000003</v>
      </c>
    </row>
    <row r="10" spans="1:5" x14ac:dyDescent="0.25">
      <c r="A10" s="1">
        <v>46164</v>
      </c>
      <c r="B10" s="5">
        <v>1.4999999999999999E-2</v>
      </c>
      <c r="C10" s="2">
        <f t="shared" si="0"/>
        <v>2.3119999999999998</v>
      </c>
    </row>
    <row r="11" spans="1:5" x14ac:dyDescent="0.25">
      <c r="A11" s="1">
        <v>46348</v>
      </c>
      <c r="B11" s="5">
        <v>1.4999999999999999E-2</v>
      </c>
      <c r="C11" s="2">
        <f t="shared" si="0"/>
        <v>2.3119999999999998</v>
      </c>
    </row>
    <row r="12" spans="1:5" x14ac:dyDescent="0.25">
      <c r="A12" s="1">
        <v>46529</v>
      </c>
      <c r="B12" s="5">
        <v>0.01</v>
      </c>
      <c r="C12" s="2">
        <f t="shared" si="0"/>
        <v>1.8079999999999998</v>
      </c>
    </row>
    <row r="13" spans="1:5" x14ac:dyDescent="0.25">
      <c r="A13" s="1">
        <v>46713</v>
      </c>
      <c r="B13" s="5">
        <v>0.01</v>
      </c>
      <c r="C13" s="2">
        <f t="shared" si="0"/>
        <v>1.8079999999999998</v>
      </c>
    </row>
    <row r="14" spans="1:5" x14ac:dyDescent="0.25">
      <c r="A14" s="1">
        <v>46895</v>
      </c>
      <c r="B14" s="5">
        <v>0.01</v>
      </c>
      <c r="C14" s="2">
        <f t="shared" si="0"/>
        <v>1.8079999999999998</v>
      </c>
    </row>
    <row r="15" spans="1:5" x14ac:dyDescent="0.25">
      <c r="A15" s="1">
        <v>47079</v>
      </c>
      <c r="B15" s="5">
        <v>0.01</v>
      </c>
      <c r="C15" s="2">
        <f>100+(1.6%*(1+B15)/2+B15)*100</f>
        <v>101.80799999999999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14B11-4FBB-4748-ACCB-D96EF76474D8}">
  <dimension ref="A1:E15"/>
  <sheetViews>
    <sheetView zoomScale="160" zoomScaleNormal="160" workbookViewId="0">
      <selection activeCell="B1" sqref="B1:B1048576"/>
    </sheetView>
  </sheetViews>
  <sheetFormatPr defaultRowHeight="15" x14ac:dyDescent="0.25"/>
  <cols>
    <col min="1" max="1" width="11.5703125" bestFit="1" customWidth="1"/>
    <col min="2" max="2" width="10.7109375" style="5" customWidth="1"/>
    <col min="3" max="3" width="10.7109375" style="2" bestFit="1" customWidth="1"/>
  </cols>
  <sheetData>
    <row r="1" spans="1:5" x14ac:dyDescent="0.25">
      <c r="A1" t="s">
        <v>0</v>
      </c>
      <c r="B1" s="5" t="s">
        <v>2</v>
      </c>
      <c r="C1" s="2" t="s">
        <v>1</v>
      </c>
      <c r="E1" s="4" t="s">
        <v>3</v>
      </c>
    </row>
    <row r="2" spans="1:5" x14ac:dyDescent="0.25">
      <c r="A2" s="1">
        <v>44923</v>
      </c>
      <c r="C2" s="2">
        <f>-94.29*(1.002)</f>
        <v>-94.478580000000008</v>
      </c>
      <c r="E2" s="4" t="s">
        <v>4</v>
      </c>
    </row>
    <row r="3" spans="1:5" x14ac:dyDescent="0.25">
      <c r="A3" s="1">
        <v>44923</v>
      </c>
      <c r="C3" s="2">
        <f>-C4*(A3-DATE(2022,10,28))/182</f>
        <v>-1.117690934065934</v>
      </c>
    </row>
    <row r="4" spans="1:5" x14ac:dyDescent="0.25">
      <c r="A4" s="1">
        <v>45044</v>
      </c>
      <c r="B4" s="5">
        <v>0.03</v>
      </c>
      <c r="C4" s="2">
        <f>(0.65%*(1+B4)/2+B4)*100</f>
        <v>3.3347500000000001</v>
      </c>
    </row>
    <row r="5" spans="1:5" x14ac:dyDescent="0.25">
      <c r="A5" s="1">
        <v>45227</v>
      </c>
      <c r="B5" s="5">
        <v>0.03</v>
      </c>
      <c r="C5" s="2">
        <f t="shared" ref="C5:C12" si="0">(0.65%*(1+B5)/2+B5)*100</f>
        <v>3.3347500000000001</v>
      </c>
      <c r="E5" s="3">
        <f>XIRR(C2:C15,A2:A15)</f>
        <v>6.1251273751258842E-2</v>
      </c>
    </row>
    <row r="6" spans="1:5" x14ac:dyDescent="0.25">
      <c r="A6" s="1">
        <v>45410</v>
      </c>
      <c r="B6" s="5">
        <v>2.5000000000000001E-2</v>
      </c>
      <c r="C6" s="2">
        <f t="shared" si="0"/>
        <v>2.8331250000000003</v>
      </c>
    </row>
    <row r="7" spans="1:5" x14ac:dyDescent="0.25">
      <c r="A7" s="1">
        <v>45593</v>
      </c>
      <c r="B7" s="5">
        <v>2.5000000000000001E-2</v>
      </c>
      <c r="C7" s="2">
        <f t="shared" si="0"/>
        <v>2.8331250000000003</v>
      </c>
    </row>
    <row r="8" spans="1:5" x14ac:dyDescent="0.25">
      <c r="A8" s="1">
        <v>45775</v>
      </c>
      <c r="B8" s="5">
        <v>0.02</v>
      </c>
      <c r="C8" s="2">
        <f t="shared" si="0"/>
        <v>2.3315000000000001</v>
      </c>
    </row>
    <row r="9" spans="1:5" x14ac:dyDescent="0.25">
      <c r="A9" s="1">
        <v>45958</v>
      </c>
      <c r="B9" s="5">
        <v>0.02</v>
      </c>
      <c r="C9" s="2">
        <f t="shared" si="0"/>
        <v>2.3315000000000001</v>
      </c>
    </row>
    <row r="10" spans="1:5" x14ac:dyDescent="0.25">
      <c r="A10" s="1">
        <v>46140</v>
      </c>
      <c r="B10" s="5">
        <v>1.4999999999999999E-2</v>
      </c>
      <c r="C10" s="2">
        <f t="shared" si="0"/>
        <v>1.8298749999999999</v>
      </c>
    </row>
    <row r="11" spans="1:5" x14ac:dyDescent="0.25">
      <c r="A11" s="1">
        <v>46323</v>
      </c>
      <c r="B11" s="5">
        <v>1.4999999999999999E-2</v>
      </c>
      <c r="C11" s="2">
        <f t="shared" si="0"/>
        <v>1.8298749999999999</v>
      </c>
    </row>
    <row r="12" spans="1:5" x14ac:dyDescent="0.25">
      <c r="A12" s="1">
        <v>46505</v>
      </c>
      <c r="B12" s="5">
        <v>0.01</v>
      </c>
      <c r="C12" s="2">
        <f t="shared" si="0"/>
        <v>1.3282500000000002</v>
      </c>
    </row>
    <row r="13" spans="1:5" x14ac:dyDescent="0.25">
      <c r="A13" s="1">
        <v>46688</v>
      </c>
      <c r="B13" s="5">
        <v>0.01</v>
      </c>
      <c r="C13" s="2">
        <f>100+(0.65%*(1+B13)/2+B13)*100</f>
        <v>101.32825</v>
      </c>
    </row>
    <row r="14" spans="1:5" x14ac:dyDescent="0.25">
      <c r="A14" s="1"/>
      <c r="B14" s="5">
        <v>0.01</v>
      </c>
    </row>
    <row r="15" spans="1:5" x14ac:dyDescent="0.25">
      <c r="A1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1ABB-A985-4D53-959C-D1C97F8A0EBE}">
  <dimension ref="A1:E14"/>
  <sheetViews>
    <sheetView zoomScale="160" zoomScaleNormal="160" workbookViewId="0">
      <selection activeCell="B1" sqref="B1:B1048576"/>
    </sheetView>
  </sheetViews>
  <sheetFormatPr defaultRowHeight="15" x14ac:dyDescent="0.25"/>
  <cols>
    <col min="1" max="1" width="11.5703125" bestFit="1" customWidth="1"/>
    <col min="2" max="2" width="10.7109375" style="5" customWidth="1"/>
    <col min="3" max="3" width="10.7109375" style="2" bestFit="1" customWidth="1"/>
  </cols>
  <sheetData>
    <row r="1" spans="1:5" x14ac:dyDescent="0.25">
      <c r="A1" t="s">
        <v>0</v>
      </c>
      <c r="B1" s="5" t="s">
        <v>2</v>
      </c>
      <c r="C1" s="2" t="s">
        <v>1</v>
      </c>
      <c r="E1" s="4" t="s">
        <v>3</v>
      </c>
    </row>
    <row r="2" spans="1:5" x14ac:dyDescent="0.25">
      <c r="A2" s="1">
        <v>44923</v>
      </c>
      <c r="C2" s="2">
        <f>-94.96*(1.002)</f>
        <v>-95.149919999999995</v>
      </c>
      <c r="E2" s="4" t="s">
        <v>4</v>
      </c>
    </row>
    <row r="3" spans="1:5" x14ac:dyDescent="0.25">
      <c r="A3" s="1">
        <v>44923</v>
      </c>
      <c r="C3" s="2">
        <f>-C4*(A3-DATE(2022,11,22))/182</f>
        <v>-0.64943406593406594</v>
      </c>
    </row>
    <row r="4" spans="1:5" x14ac:dyDescent="0.25">
      <c r="A4" s="1">
        <v>45067</v>
      </c>
      <c r="B4" s="5">
        <v>0.03</v>
      </c>
      <c r="C4" s="2">
        <f>(0.55%*(1+B4)/2+B4)*100</f>
        <v>3.2832500000000002</v>
      </c>
    </row>
    <row r="5" spans="1:5" x14ac:dyDescent="0.25">
      <c r="A5" s="1">
        <v>45251</v>
      </c>
      <c r="B5" s="5">
        <v>0.03</v>
      </c>
      <c r="C5" s="2">
        <f t="shared" ref="C5:C9" si="0">(0.55%*(1+B5)/2+B5)*100</f>
        <v>3.2832500000000002</v>
      </c>
      <c r="E5" s="3">
        <f>XIRR(C2:C10,A2:A10)</f>
        <v>7.0561841130256653E-2</v>
      </c>
    </row>
    <row r="6" spans="1:5" x14ac:dyDescent="0.25">
      <c r="A6" s="1">
        <v>45433</v>
      </c>
      <c r="B6" s="5">
        <v>2.5000000000000001E-2</v>
      </c>
      <c r="C6" s="2">
        <f t="shared" si="0"/>
        <v>2.7818750000000003</v>
      </c>
    </row>
    <row r="7" spans="1:5" x14ac:dyDescent="0.25">
      <c r="A7" s="1">
        <v>45617</v>
      </c>
      <c r="B7" s="5">
        <v>2.5000000000000001E-2</v>
      </c>
      <c r="C7" s="2">
        <f t="shared" si="0"/>
        <v>2.7818750000000003</v>
      </c>
    </row>
    <row r="8" spans="1:5" x14ac:dyDescent="0.25">
      <c r="A8" s="1">
        <v>45798</v>
      </c>
      <c r="B8" s="5">
        <v>0.02</v>
      </c>
      <c r="C8" s="2">
        <f t="shared" si="0"/>
        <v>2.2805</v>
      </c>
    </row>
    <row r="9" spans="1:5" x14ac:dyDescent="0.25">
      <c r="A9" s="1">
        <v>45982</v>
      </c>
      <c r="B9" s="5">
        <v>0.02</v>
      </c>
      <c r="C9" s="2">
        <f t="shared" si="0"/>
        <v>2.2805</v>
      </c>
    </row>
    <row r="10" spans="1:5" x14ac:dyDescent="0.25">
      <c r="A10" s="1">
        <v>46163</v>
      </c>
      <c r="B10" s="5">
        <v>1.4999999999999999E-2</v>
      </c>
      <c r="C10" s="2">
        <f>100+(0.55%*(1+B10)/2+B10)*100</f>
        <v>101.77912499999999</v>
      </c>
    </row>
    <row r="11" spans="1:5" x14ac:dyDescent="0.25">
      <c r="B11" s="5">
        <v>1.4999999999999999E-2</v>
      </c>
    </row>
    <row r="12" spans="1:5" x14ac:dyDescent="0.25">
      <c r="B12" s="5">
        <v>0.01</v>
      </c>
    </row>
    <row r="13" spans="1:5" x14ac:dyDescent="0.25">
      <c r="B13" s="5">
        <v>0.01</v>
      </c>
    </row>
    <row r="14" spans="1:5" x14ac:dyDescent="0.25">
      <c r="B14" s="5">
        <v>0.01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0E154-5A54-49EC-97E9-D97759898492}">
  <dimension ref="A1:E14"/>
  <sheetViews>
    <sheetView tabSelected="1" zoomScale="160" zoomScaleNormal="160" workbookViewId="0">
      <selection activeCell="E11" sqref="E11"/>
    </sheetView>
  </sheetViews>
  <sheetFormatPr defaultRowHeight="15" x14ac:dyDescent="0.25"/>
  <cols>
    <col min="1" max="1" width="11.5703125" bestFit="1" customWidth="1"/>
    <col min="2" max="2" width="10.7109375" style="5" customWidth="1"/>
    <col min="3" max="3" width="10.7109375" style="2" bestFit="1" customWidth="1"/>
  </cols>
  <sheetData>
    <row r="1" spans="1:5" x14ac:dyDescent="0.25">
      <c r="A1" t="s">
        <v>0</v>
      </c>
      <c r="B1" s="5" t="s">
        <v>2</v>
      </c>
      <c r="C1" s="2" t="s">
        <v>1</v>
      </c>
      <c r="E1" s="4" t="s">
        <v>3</v>
      </c>
    </row>
    <row r="2" spans="1:5" x14ac:dyDescent="0.25">
      <c r="A2" s="1">
        <v>44923</v>
      </c>
      <c r="C2" s="2">
        <f>-98.95*(1.002)</f>
        <v>-99.147900000000007</v>
      </c>
      <c r="E2" s="4" t="s">
        <v>4</v>
      </c>
    </row>
    <row r="3" spans="1:5" x14ac:dyDescent="0.25">
      <c r="A3" s="1">
        <v>44923</v>
      </c>
      <c r="C3" s="2">
        <f>-C4*(A3-DATE(2022,11,26))/182</f>
        <v>-0.65424175824175823</v>
      </c>
    </row>
    <row r="4" spans="1:5" x14ac:dyDescent="0.25">
      <c r="A4" s="1">
        <v>45072</v>
      </c>
      <c r="B4" s="5">
        <v>0.03</v>
      </c>
      <c r="C4" s="2">
        <f>(1.4%*(1+B4)/2+B4)*100</f>
        <v>3.7210000000000001</v>
      </c>
    </row>
    <row r="5" spans="1:5" x14ac:dyDescent="0.25">
      <c r="A5" s="1">
        <v>45256</v>
      </c>
      <c r="B5" s="5">
        <v>0.03</v>
      </c>
      <c r="C5" s="2">
        <f t="shared" ref="C5:C8" si="0">(1.4%*(1+B5)/2+B5)*100</f>
        <v>3.7210000000000001</v>
      </c>
      <c r="E5" s="3">
        <f>XIRR(C2:C10,A2:A10)</f>
        <v>7.1533241868019126E-2</v>
      </c>
    </row>
    <row r="6" spans="1:5" x14ac:dyDescent="0.25">
      <c r="A6" s="1">
        <v>45438</v>
      </c>
      <c r="B6" s="5">
        <v>2.5000000000000001E-2</v>
      </c>
      <c r="C6" s="2">
        <f t="shared" si="0"/>
        <v>3.2175000000000002</v>
      </c>
    </row>
    <row r="7" spans="1:5" x14ac:dyDescent="0.25">
      <c r="A7" s="1">
        <v>45622</v>
      </c>
      <c r="B7" s="5">
        <v>2.5000000000000001E-2</v>
      </c>
      <c r="C7" s="2">
        <f t="shared" si="0"/>
        <v>3.2175000000000002</v>
      </c>
    </row>
    <row r="8" spans="1:5" x14ac:dyDescent="0.25">
      <c r="A8" s="1">
        <v>45803</v>
      </c>
      <c r="B8" s="5">
        <v>0.02</v>
      </c>
      <c r="C8" s="2">
        <f>100+(1.4%*(1+B8)/2+B8)*100</f>
        <v>102.714</v>
      </c>
    </row>
    <row r="9" spans="1:5" x14ac:dyDescent="0.25">
      <c r="A9" s="1"/>
      <c r="B9" s="5">
        <v>0.02</v>
      </c>
    </row>
    <row r="10" spans="1:5" x14ac:dyDescent="0.25">
      <c r="A10" s="1"/>
      <c r="B10" s="5">
        <v>1.4999999999999999E-2</v>
      </c>
    </row>
    <row r="11" spans="1:5" x14ac:dyDescent="0.25">
      <c r="B11" s="5">
        <v>1.4999999999999999E-2</v>
      </c>
    </row>
    <row r="12" spans="1:5" x14ac:dyDescent="0.25">
      <c r="B12" s="5">
        <v>0.01</v>
      </c>
    </row>
    <row r="13" spans="1:5" x14ac:dyDescent="0.25">
      <c r="B13" s="5">
        <v>0.01</v>
      </c>
    </row>
    <row r="14" spans="1:5" x14ac:dyDescent="0.25">
      <c r="B14" s="5">
        <v>0.01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Giu30</vt:lpstr>
      <vt:lpstr>Nov28</vt:lpstr>
      <vt:lpstr>Ott27</vt:lpstr>
      <vt:lpstr>Mag26</vt:lpstr>
      <vt:lpstr>Mag25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2022-12-24T08:51:07Z</dcterms:created>
  <dcterms:modified xsi:type="dcterms:W3CDTF">2022-12-28T13:47:19Z</dcterms:modified>
</cp:coreProperties>
</file>