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heets/sheet1.xml" ContentType="application/vnd.openxmlformats-officedocument.spreadsheetml.chart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30" windowWidth="12120" windowHeight="8235" tabRatio="578" activeTab="4"/>
  </bookViews>
  <sheets>
    <sheet name="First" sheetId="9" r:id="rId1"/>
    <sheet name="Chart1" sheetId="10" r:id="rId2"/>
    <sheet name="Sheet1" sheetId="11" r:id="rId3"/>
    <sheet name="logical" sheetId="7" r:id="rId4"/>
    <sheet name="Sheet2" sheetId="12" r:id="rId5"/>
  </sheets>
  <definedNames>
    <definedName name="Contributions">#REF!</definedName>
    <definedName name="ddd">#REF!</definedName>
    <definedName name="Expenses">#REF!</definedName>
    <definedName name="Gross_Income">#REF!</definedName>
    <definedName name="Net_Profit">#REF!</definedName>
    <definedName name="Pct">#REF!</definedName>
    <definedName name="_xlnm.Print_Area" localSheetId="3">logical!$A$1:$F$16</definedName>
  </definedNames>
  <calcPr calcId="125725" iterate="1"/>
</workbook>
</file>

<file path=xl/calcChain.xml><?xml version="1.0" encoding="utf-8"?>
<calcChain xmlns="http://schemas.openxmlformats.org/spreadsheetml/2006/main">
  <c r="G17" i="12"/>
  <c r="D10"/>
  <c r="E7"/>
  <c r="E5"/>
  <c r="A8"/>
  <c r="B5"/>
  <c r="G3" i="7"/>
  <c r="G4"/>
  <c r="G5"/>
  <c r="G6"/>
  <c r="G7"/>
  <c r="G8"/>
  <c r="G9"/>
  <c r="G10"/>
  <c r="G11"/>
  <c r="G12"/>
  <c r="G13"/>
  <c r="G14"/>
  <c r="G15"/>
  <c r="G16"/>
  <c r="G2"/>
  <c r="I3" i="9"/>
  <c r="I4"/>
  <c r="I5"/>
  <c r="I6"/>
  <c r="I7"/>
  <c r="I8"/>
  <c r="I9"/>
  <c r="I10"/>
  <c r="I11"/>
  <c r="I12"/>
  <c r="I13"/>
  <c r="I14"/>
  <c r="I15"/>
  <c r="I16"/>
  <c r="I17"/>
  <c r="I18"/>
  <c r="I19"/>
  <c r="I2"/>
  <c r="H3"/>
  <c r="H4"/>
  <c r="H5"/>
  <c r="H6"/>
  <c r="H7"/>
  <c r="H8"/>
  <c r="H9"/>
  <c r="H10"/>
  <c r="H11"/>
  <c r="H12"/>
  <c r="H13"/>
  <c r="H14"/>
  <c r="H15"/>
  <c r="H16"/>
  <c r="H17"/>
  <c r="H18"/>
  <c r="H19"/>
  <c r="H2"/>
  <c r="G2"/>
  <c r="G3"/>
  <c r="G4"/>
  <c r="G5"/>
  <c r="G6"/>
  <c r="G7"/>
  <c r="G8"/>
  <c r="G9"/>
  <c r="G10"/>
  <c r="G11"/>
  <c r="G12"/>
  <c r="G13"/>
  <c r="G14"/>
  <c r="G15"/>
  <c r="G16"/>
  <c r="G17"/>
  <c r="G18"/>
  <c r="G19"/>
  <c r="F3"/>
  <c r="F4"/>
  <c r="F5"/>
  <c r="F6"/>
  <c r="F7"/>
  <c r="F8"/>
  <c r="F9"/>
  <c r="F10"/>
  <c r="F11"/>
  <c r="F12"/>
  <c r="F13"/>
  <c r="F14"/>
  <c r="F15"/>
  <c r="F16"/>
  <c r="F17"/>
  <c r="F18"/>
  <c r="F19"/>
  <c r="F2"/>
  <c r="D21"/>
  <c r="C21"/>
  <c r="E3"/>
  <c r="E4"/>
  <c r="E5"/>
  <c r="E6"/>
  <c r="E7"/>
  <c r="E8"/>
  <c r="E9"/>
  <c r="E10"/>
  <c r="E11"/>
  <c r="E12"/>
  <c r="E13"/>
  <c r="E14"/>
  <c r="E15"/>
  <c r="E16"/>
  <c r="E17"/>
  <c r="E18"/>
  <c r="E19"/>
  <c r="E2"/>
</calcChain>
</file>

<file path=xl/sharedStrings.xml><?xml version="1.0" encoding="utf-8"?>
<sst xmlns="http://schemas.openxmlformats.org/spreadsheetml/2006/main" count="90" uniqueCount="59">
  <si>
    <t>Product ID</t>
  </si>
  <si>
    <t>Product Name</t>
  </si>
  <si>
    <t>Price</t>
  </si>
  <si>
    <t>TL2248</t>
  </si>
  <si>
    <t>Garden Hose (50')</t>
  </si>
  <si>
    <t>TL2697</t>
  </si>
  <si>
    <t>Gardener's Rake</t>
  </si>
  <si>
    <t>TL2539</t>
  </si>
  <si>
    <t>Grafting Knife</t>
  </si>
  <si>
    <t>TL2538</t>
  </si>
  <si>
    <t>Grafting/Splicing Tool</t>
  </si>
  <si>
    <t>TL1182</t>
  </si>
  <si>
    <t>Holster</t>
  </si>
  <si>
    <t>TL0802</t>
  </si>
  <si>
    <t>Long-handled Loppers</t>
  </si>
  <si>
    <t>TL0038</t>
  </si>
  <si>
    <t>Nutcracker</t>
  </si>
  <si>
    <t>TL1549</t>
  </si>
  <si>
    <t>Overhead Loppers</t>
  </si>
  <si>
    <t>TL3001</t>
  </si>
  <si>
    <t>Pruners, Left-handed</t>
  </si>
  <si>
    <t>TL3002</t>
  </si>
  <si>
    <t>Pruners, Right-handed</t>
  </si>
  <si>
    <t>TL0460</t>
  </si>
  <si>
    <t>Pruning Saw</t>
  </si>
  <si>
    <t>TL3898</t>
  </si>
  <si>
    <t>Saw</t>
  </si>
  <si>
    <t>TL4281</t>
  </si>
  <si>
    <t>Sharpener</t>
  </si>
  <si>
    <t>TL1133</t>
  </si>
  <si>
    <t>Timer, Greenhouse</t>
  </si>
  <si>
    <t>TL0210</t>
  </si>
  <si>
    <t>Timer, Watering</t>
  </si>
  <si>
    <t>Size</t>
  </si>
  <si>
    <t>big</t>
  </si>
  <si>
    <t>small</t>
  </si>
  <si>
    <t>medium</t>
  </si>
  <si>
    <t>Transport cost</t>
  </si>
  <si>
    <t>Requested quantity</t>
  </si>
  <si>
    <t>Italian</t>
  </si>
  <si>
    <t>German</t>
  </si>
  <si>
    <t>English</t>
  </si>
  <si>
    <t>French</t>
  </si>
  <si>
    <t>Spanish</t>
  </si>
  <si>
    <t>Greek</t>
  </si>
  <si>
    <t>Nationality</t>
  </si>
  <si>
    <t>Number 1</t>
  </si>
  <si>
    <t>Number 2</t>
  </si>
  <si>
    <t>Sum of two numbers</t>
  </si>
  <si>
    <t>Person #</t>
  </si>
  <si>
    <t>Available quantity</t>
  </si>
  <si>
    <t>Klasse</t>
  </si>
  <si>
    <t>und größer</t>
  </si>
  <si>
    <t>Häufigkeit</t>
  </si>
  <si>
    <t>A</t>
  </si>
  <si>
    <t>Date</t>
  </si>
  <si>
    <t>Flow</t>
  </si>
  <si>
    <t>B</t>
  </si>
  <si>
    <t>C</t>
  </si>
</sst>
</file>

<file path=xl/styles.xml><?xml version="1.0" encoding="utf-8"?>
<styleSheet xmlns="http://schemas.openxmlformats.org/spreadsheetml/2006/main">
  <numFmts count="2">
    <numFmt numFmtId="164" formatCode="&quot;€&quot;\ #,##0.00"/>
    <numFmt numFmtId="166" formatCode="0.000%"/>
  </numFmts>
  <fonts count="6">
    <font>
      <sz val="10"/>
      <name val="Arial"/>
    </font>
    <font>
      <sz val="8"/>
      <name val="Arial"/>
    </font>
    <font>
      <b/>
      <sz val="10"/>
      <name val="Arial"/>
      <family val="2"/>
    </font>
    <font>
      <sz val="10"/>
      <name val="Arial"/>
      <family val="2"/>
    </font>
    <font>
      <sz val="10"/>
      <name val="Arial"/>
    </font>
    <font>
      <i/>
      <sz val="10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9" fontId="4" fillId="0" borderId="0" applyFont="0" applyFill="0" applyBorder="0" applyAlignment="0" applyProtection="0"/>
  </cellStyleXfs>
  <cellXfs count="20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/>
    <xf numFmtId="2" fontId="2" fillId="0" borderId="0" xfId="0" applyNumberFormat="1" applyFont="1"/>
    <xf numFmtId="0" fontId="3" fillId="0" borderId="0" xfId="0" applyFont="1" applyAlignment="1"/>
    <xf numFmtId="0" fontId="3" fillId="0" borderId="0" xfId="0" applyFont="1"/>
    <xf numFmtId="2" fontId="3" fillId="0" borderId="0" xfId="0" applyNumberFormat="1" applyFont="1"/>
    <xf numFmtId="0" fontId="3" fillId="0" borderId="0" xfId="0" applyFont="1" applyAlignment="1">
      <alignment horizontal="center"/>
    </xf>
    <xf numFmtId="1" fontId="3" fillId="0" borderId="0" xfId="0" applyNumberFormat="1" applyFont="1" applyAlignment="1">
      <alignment horizontal="center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center" wrapText="1"/>
    </xf>
    <xf numFmtId="1" fontId="2" fillId="0" borderId="0" xfId="0" applyNumberFormat="1" applyFont="1" applyAlignment="1">
      <alignment horizontal="center" wrapText="1"/>
    </xf>
    <xf numFmtId="0" fontId="3" fillId="0" borderId="0" xfId="0" applyFont="1" applyAlignment="1">
      <alignment wrapText="1"/>
    </xf>
    <xf numFmtId="164" fontId="3" fillId="0" borderId="0" xfId="0" applyNumberFormat="1" applyFont="1"/>
    <xf numFmtId="9" fontId="3" fillId="0" borderId="0" xfId="1" applyFont="1"/>
    <xf numFmtId="0" fontId="0" fillId="0" borderId="0" xfId="0" applyFill="1" applyBorder="1" applyAlignment="1"/>
    <xf numFmtId="0" fontId="0" fillId="0" borderId="1" xfId="0" applyFill="1" applyBorder="1" applyAlignment="1"/>
    <xf numFmtId="0" fontId="5" fillId="0" borderId="2" xfId="0" applyFont="1" applyFill="1" applyBorder="1" applyAlignment="1">
      <alignment horizontal="center"/>
    </xf>
    <xf numFmtId="14" fontId="0" fillId="0" borderId="0" xfId="0" applyNumberFormat="1"/>
    <xf numFmtId="166" fontId="0" fillId="0" borderId="0" xfId="1" applyNumberFormat="1" applyFont="1"/>
  </cellXfs>
  <cellStyles count="2">
    <cellStyle name="Normal" xfId="0" builtinId="0"/>
    <cellStyle name="Percent" xfId="1" builtinId="5"/>
  </cellStyles>
  <dxfs count="1">
    <dxf>
      <font>
        <condense val="0"/>
        <extend val="0"/>
        <color rgb="FF9C6500"/>
      </font>
      <fill>
        <patternFill>
          <bgColor rgb="FFFFEB9C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2.xml"/><Relationship Id="rId7" Type="http://schemas.openxmlformats.org/officeDocument/2006/relationships/styles" Target="styles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4.xml"/><Relationship Id="rId4" Type="http://schemas.openxmlformats.org/officeDocument/2006/relationships/worksheet" Target="worksheets/sheet3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title>
      <c:layout/>
    </c:title>
    <c:plotArea>
      <c:layout/>
      <c:pieChart>
        <c:varyColors val="1"/>
        <c:ser>
          <c:idx val="0"/>
          <c:order val="0"/>
          <c:tx>
            <c:strRef>
              <c:f>logical!$D$1</c:f>
              <c:strCache>
                <c:ptCount val="1"/>
                <c:pt idx="0">
                  <c:v>Available quantity</c:v>
                </c:pt>
              </c:strCache>
            </c:strRef>
          </c:tx>
          <c:dPt>
            <c:idx val="12"/>
            <c:explosion val="36"/>
            <c:spPr>
              <a:solidFill>
                <a:schemeClr val="tx1"/>
              </a:solidFill>
            </c:spPr>
          </c:dPt>
          <c:dLbls>
            <c:dLblPos val="outEnd"/>
            <c:showPercent val="1"/>
            <c:showLeaderLines val="1"/>
          </c:dLbls>
          <c:cat>
            <c:strRef>
              <c:f>logical!$C$2:$C$16</c:f>
              <c:strCache>
                <c:ptCount val="15"/>
                <c:pt idx="0">
                  <c:v>Garden Hose (50')</c:v>
                </c:pt>
                <c:pt idx="1">
                  <c:v>Gardener's Rake</c:v>
                </c:pt>
                <c:pt idx="2">
                  <c:v>Grafting Knife</c:v>
                </c:pt>
                <c:pt idx="3">
                  <c:v>Grafting/Splicing Tool</c:v>
                </c:pt>
                <c:pt idx="4">
                  <c:v>Holster</c:v>
                </c:pt>
                <c:pt idx="5">
                  <c:v>Long-handled Loppers</c:v>
                </c:pt>
                <c:pt idx="6">
                  <c:v>Nutcracker</c:v>
                </c:pt>
                <c:pt idx="7">
                  <c:v>Overhead Loppers</c:v>
                </c:pt>
                <c:pt idx="8">
                  <c:v>Pruners, Left-handed</c:v>
                </c:pt>
                <c:pt idx="9">
                  <c:v>Pruners, Right-handed</c:v>
                </c:pt>
                <c:pt idx="10">
                  <c:v>Pruning Saw</c:v>
                </c:pt>
                <c:pt idx="11">
                  <c:v>Saw</c:v>
                </c:pt>
                <c:pt idx="12">
                  <c:v>Sharpener</c:v>
                </c:pt>
                <c:pt idx="13">
                  <c:v>Timer, Greenhouse</c:v>
                </c:pt>
                <c:pt idx="14">
                  <c:v>Timer, Watering</c:v>
                </c:pt>
              </c:strCache>
            </c:strRef>
          </c:cat>
          <c:val>
            <c:numRef>
              <c:f>logical!$D$2:$D$16</c:f>
              <c:numCache>
                <c:formatCode>0</c:formatCode>
                <c:ptCount val="15"/>
                <c:pt idx="0">
                  <c:v>3</c:v>
                </c:pt>
                <c:pt idx="1">
                  <c:v>18.95</c:v>
                </c:pt>
                <c:pt idx="2">
                  <c:v>25</c:v>
                </c:pt>
                <c:pt idx="3">
                  <c:v>50</c:v>
                </c:pt>
                <c:pt idx="4">
                  <c:v>10</c:v>
                </c:pt>
                <c:pt idx="5">
                  <c:v>60</c:v>
                </c:pt>
                <c:pt idx="6">
                  <c:v>100</c:v>
                </c:pt>
                <c:pt idx="7">
                  <c:v>7</c:v>
                </c:pt>
                <c:pt idx="8">
                  <c:v>10</c:v>
                </c:pt>
                <c:pt idx="9">
                  <c:v>25</c:v>
                </c:pt>
                <c:pt idx="10">
                  <c:v>30</c:v>
                </c:pt>
                <c:pt idx="11">
                  <c:v>50</c:v>
                </c:pt>
                <c:pt idx="12">
                  <c:v>120</c:v>
                </c:pt>
                <c:pt idx="13">
                  <c:v>70</c:v>
                </c:pt>
                <c:pt idx="14">
                  <c:v>60</c:v>
                </c:pt>
              </c:numCache>
            </c:numRef>
          </c:val>
        </c:ser>
        <c:dLbls>
          <c:showVal val="1"/>
        </c:dLbls>
        <c:firstSliceAng val="0"/>
      </c:pieChart>
    </c:plotArea>
    <c:legend>
      <c:legendPos val="r"/>
      <c:layout/>
    </c:legend>
    <c:plotVisOnly val="1"/>
  </c:char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title>
      <c:tx>
        <c:rich>
          <a:bodyPr/>
          <a:lstStyle/>
          <a:p>
            <a:pPr>
              <a:defRPr/>
            </a:pPr>
            <a:r>
              <a:rPr lang="en-GB"/>
              <a:t>Histogramm</a:t>
            </a:r>
          </a:p>
        </c:rich>
      </c:tx>
      <c:layout/>
    </c:title>
    <c:plotArea>
      <c:layout/>
      <c:barChart>
        <c:barDir val="col"/>
        <c:grouping val="clustered"/>
        <c:ser>
          <c:idx val="0"/>
          <c:order val="0"/>
          <c:tx>
            <c:v>Häufigkeit</c:v>
          </c:tx>
          <c:cat>
            <c:strRef>
              <c:f>Sheet1!$A$2:$A$5</c:f>
              <c:strCache>
                <c:ptCount val="4"/>
                <c:pt idx="0">
                  <c:v>10</c:v>
                </c:pt>
                <c:pt idx="1">
                  <c:v>29,98333333</c:v>
                </c:pt>
                <c:pt idx="2">
                  <c:v>49,96666667</c:v>
                </c:pt>
                <c:pt idx="3">
                  <c:v>und größer</c:v>
                </c:pt>
              </c:strCache>
            </c:strRef>
          </c:cat>
          <c:val>
            <c:numRef>
              <c:f>Sheet1!$B$2:$B$5</c:f>
              <c:numCache>
                <c:formatCode>General</c:formatCode>
                <c:ptCount val="4"/>
                <c:pt idx="0">
                  <c:v>1</c:v>
                </c:pt>
                <c:pt idx="1">
                  <c:v>6</c:v>
                </c:pt>
                <c:pt idx="2">
                  <c:v>3</c:v>
                </c:pt>
                <c:pt idx="3">
                  <c:v>5</c:v>
                </c:pt>
              </c:numCache>
            </c:numRef>
          </c:val>
        </c:ser>
        <c:gapWidth val="0"/>
        <c:axId val="94930048"/>
        <c:axId val="94932352"/>
      </c:barChart>
      <c:catAx>
        <c:axId val="9493004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Klasse</a:t>
                </a:r>
              </a:p>
            </c:rich>
          </c:tx>
          <c:layout/>
        </c:title>
        <c:tickLblPos val="nextTo"/>
        <c:crossAx val="94932352"/>
        <c:crosses val="autoZero"/>
        <c:auto val="1"/>
        <c:lblAlgn val="ctr"/>
        <c:lblOffset val="100"/>
      </c:catAx>
      <c:valAx>
        <c:axId val="94932352"/>
        <c:scaling>
          <c:orientation val="minMax"/>
        </c:scaling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Häufigkeit</a:t>
                </a:r>
              </a:p>
            </c:rich>
          </c:tx>
          <c:layout/>
        </c:title>
        <c:numFmt formatCode="General" sourceLinked="1"/>
        <c:tickLblPos val="nextTo"/>
        <c:crossAx val="94930048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21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06393" cy="6074139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12</xdr:col>
      <xdr:colOff>76200</xdr:colOff>
      <xdr:row>23</xdr:row>
      <xdr:rowOff>47625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21"/>
  <sheetViews>
    <sheetView topLeftCell="C1" zoomScale="160" zoomScaleNormal="160" workbookViewId="0">
      <selection activeCell="H23" sqref="H23"/>
    </sheetView>
  </sheetViews>
  <sheetFormatPr defaultRowHeight="12.75"/>
  <cols>
    <col min="1" max="1" width="8.85546875" style="7" bestFit="1" customWidth="1"/>
    <col min="2" max="2" width="10.7109375" style="5" bestFit="1" customWidth="1"/>
    <col min="3" max="4" width="9.7109375" style="6" bestFit="1" customWidth="1"/>
    <col min="5" max="5" width="19.7109375" style="5" bestFit="1" customWidth="1"/>
    <col min="6" max="16384" width="9.140625" style="5"/>
  </cols>
  <sheetData>
    <row r="1" spans="1:9" s="2" customFormat="1">
      <c r="A1" s="1" t="s">
        <v>49</v>
      </c>
      <c r="B1" s="2" t="s">
        <v>45</v>
      </c>
      <c r="C1" s="3" t="s">
        <v>46</v>
      </c>
      <c r="D1" s="3" t="s">
        <v>47</v>
      </c>
      <c r="E1" s="2" t="s">
        <v>48</v>
      </c>
    </row>
    <row r="2" spans="1:9">
      <c r="A2" s="4">
        <v>1</v>
      </c>
      <c r="B2" s="5" t="s">
        <v>39</v>
      </c>
      <c r="C2" s="6">
        <v>6.32</v>
      </c>
      <c r="D2" s="6">
        <v>4.7099495131625844</v>
      </c>
      <c r="E2" s="6">
        <f>C2+D2</f>
        <v>11.029949513162585</v>
      </c>
      <c r="F2" s="14">
        <f>C2/C$21</f>
        <v>0.27841409691629954</v>
      </c>
      <c r="G2" s="14">
        <f>D2/D$21</f>
        <v>0.31577464873113592</v>
      </c>
      <c r="H2" s="5" t="str">
        <f>IF(AVERAGE(F2,G2)&gt;30%,"too much","")</f>
        <v/>
      </c>
      <c r="I2" s="5">
        <f>IF(AND(C2&gt;7,D2&lt;6),SQRT(C2),LOG(D2,2))</f>
        <v>2.2357115954006179</v>
      </c>
    </row>
    <row r="3" spans="1:9">
      <c r="A3" s="4">
        <v>2</v>
      </c>
      <c r="B3" s="5" t="s">
        <v>40</v>
      </c>
      <c r="C3" s="6">
        <v>8.34</v>
      </c>
      <c r="D3" s="6">
        <v>5.1385753698564391</v>
      </c>
      <c r="E3" s="6">
        <f t="shared" ref="E3:E19" si="0">C3+D3</f>
        <v>13.47857536985644</v>
      </c>
      <c r="F3" s="14">
        <f t="shared" ref="F3:G19" si="1">C3/C$21</f>
        <v>0.36740088105726865</v>
      </c>
      <c r="G3" s="14">
        <f t="shared" si="1"/>
        <v>0.34451151288569487</v>
      </c>
      <c r="H3" s="5" t="str">
        <f t="shared" ref="H3:H19" si="2">IF(AVERAGE(F3,G3)&gt;30%,"too much","")</f>
        <v>too much</v>
      </c>
      <c r="I3" s="5">
        <f t="shared" ref="I3:I19" si="3">IF(AND(C3&gt;7,D3&lt;6),SQRT(C3),LOG(D3,2))</f>
        <v>2.8879058156387303</v>
      </c>
    </row>
    <row r="4" spans="1:9">
      <c r="A4" s="4">
        <v>3</v>
      </c>
      <c r="B4" s="5" t="s">
        <v>40</v>
      </c>
      <c r="C4" s="6">
        <v>6.97</v>
      </c>
      <c r="D4" s="6">
        <v>4.833228709514688</v>
      </c>
      <c r="E4" s="6">
        <f t="shared" si="0"/>
        <v>11.803228709514688</v>
      </c>
      <c r="F4" s="14">
        <f t="shared" si="1"/>
        <v>0.30704845814977971</v>
      </c>
      <c r="G4" s="14">
        <f t="shared" si="1"/>
        <v>0.32403979994244969</v>
      </c>
      <c r="H4" s="5" t="str">
        <f t="shared" si="2"/>
        <v>too much</v>
      </c>
      <c r="I4" s="5">
        <f t="shared" si="3"/>
        <v>2.272987265048211</v>
      </c>
    </row>
    <row r="5" spans="1:9">
      <c r="A5" s="4">
        <v>4</v>
      </c>
      <c r="B5" s="5" t="s">
        <v>41</v>
      </c>
      <c r="C5" s="6">
        <v>3.23</v>
      </c>
      <c r="D5" s="6">
        <v>4.5145113065642768</v>
      </c>
      <c r="E5" s="6">
        <f t="shared" si="0"/>
        <v>7.7445113065642772</v>
      </c>
      <c r="F5" s="14">
        <f t="shared" si="1"/>
        <v>0.1422907488986784</v>
      </c>
      <c r="G5" s="14">
        <f t="shared" si="1"/>
        <v>0.30267165667893781</v>
      </c>
      <c r="H5" s="5" t="str">
        <f t="shared" si="2"/>
        <v/>
      </c>
      <c r="I5" s="5">
        <f t="shared" si="3"/>
        <v>2.1745698251912455</v>
      </c>
    </row>
    <row r="6" spans="1:9">
      <c r="A6" s="4">
        <v>5</v>
      </c>
      <c r="B6" s="5" t="s">
        <v>41</v>
      </c>
      <c r="C6" s="6">
        <v>4.41</v>
      </c>
      <c r="D6" s="6">
        <v>4.477986329913282</v>
      </c>
      <c r="E6" s="6">
        <f t="shared" si="0"/>
        <v>8.8879863299132822</v>
      </c>
      <c r="F6" s="14">
        <f t="shared" si="1"/>
        <v>0.19427312775330394</v>
      </c>
      <c r="G6" s="14">
        <f t="shared" si="1"/>
        <v>0.30022286999032294</v>
      </c>
      <c r="H6" s="5" t="str">
        <f t="shared" si="2"/>
        <v/>
      </c>
      <c r="I6" s="5">
        <f t="shared" si="3"/>
        <v>2.1628501240376701</v>
      </c>
    </row>
    <row r="7" spans="1:9">
      <c r="A7" s="4">
        <v>6</v>
      </c>
      <c r="B7" s="5" t="s">
        <v>39</v>
      </c>
      <c r="C7" s="6">
        <v>8.3000000000000007</v>
      </c>
      <c r="D7" s="6">
        <v>5.1289410218365656</v>
      </c>
      <c r="E7" s="6">
        <f t="shared" si="0"/>
        <v>13.428941021836566</v>
      </c>
      <c r="F7" s="14">
        <f t="shared" si="1"/>
        <v>0.3656387665198238</v>
      </c>
      <c r="G7" s="14">
        <f t="shared" si="1"/>
        <v>0.34386558603377704</v>
      </c>
      <c r="H7" s="5" t="str">
        <f t="shared" si="2"/>
        <v>too much</v>
      </c>
      <c r="I7" s="5">
        <f t="shared" si="3"/>
        <v>2.8809720581775866</v>
      </c>
    </row>
    <row r="8" spans="1:9">
      <c r="A8" s="4">
        <v>7</v>
      </c>
      <c r="B8" s="5" t="s">
        <v>42</v>
      </c>
      <c r="C8" s="6">
        <v>5.6</v>
      </c>
      <c r="D8" s="6">
        <v>4.5953009848723259</v>
      </c>
      <c r="E8" s="6">
        <f t="shared" si="0"/>
        <v>10.195300984872326</v>
      </c>
      <c r="F8" s="14">
        <f t="shared" si="1"/>
        <v>0.2466960352422907</v>
      </c>
      <c r="G8" s="14">
        <f t="shared" si="1"/>
        <v>0.30808813348352582</v>
      </c>
      <c r="H8" s="5" t="str">
        <f t="shared" si="2"/>
        <v/>
      </c>
      <c r="I8" s="5">
        <f t="shared" si="3"/>
        <v>2.2001593588291546</v>
      </c>
    </row>
    <row r="9" spans="1:9">
      <c r="A9" s="4">
        <v>8</v>
      </c>
      <c r="B9" s="5" t="s">
        <v>42</v>
      </c>
      <c r="C9" s="6">
        <v>8.23</v>
      </c>
      <c r="D9" s="6">
        <v>5.1121736491811829</v>
      </c>
      <c r="E9" s="6">
        <f t="shared" si="0"/>
        <v>13.342173649181184</v>
      </c>
      <c r="F9" s="14">
        <f t="shared" si="1"/>
        <v>0.36255506607929511</v>
      </c>
      <c r="G9" s="14">
        <f t="shared" si="1"/>
        <v>0.34274143147636604</v>
      </c>
      <c r="H9" s="5" t="str">
        <f t="shared" si="2"/>
        <v>too much</v>
      </c>
      <c r="I9" s="5">
        <f t="shared" si="3"/>
        <v>2.8687976575562106</v>
      </c>
    </row>
    <row r="10" spans="1:9">
      <c r="A10" s="4">
        <v>9</v>
      </c>
      <c r="B10" s="5" t="s">
        <v>43</v>
      </c>
      <c r="C10" s="6">
        <v>6.82</v>
      </c>
      <c r="D10" s="6">
        <v>4.8033450622420748</v>
      </c>
      <c r="E10" s="6">
        <f t="shared" si="0"/>
        <v>11.623345062242075</v>
      </c>
      <c r="F10" s="14">
        <f t="shared" si="1"/>
        <v>0.30044052863436121</v>
      </c>
      <c r="G10" s="14">
        <f t="shared" si="1"/>
        <v>0.32203627565966425</v>
      </c>
      <c r="H10" s="5" t="str">
        <f t="shared" si="2"/>
        <v>too much</v>
      </c>
      <c r="I10" s="5">
        <f t="shared" si="3"/>
        <v>2.2640394524861844</v>
      </c>
    </row>
    <row r="11" spans="1:9">
      <c r="A11" s="4">
        <v>10</v>
      </c>
      <c r="B11" s="5" t="s">
        <v>43</v>
      </c>
      <c r="C11" s="6">
        <v>12.5</v>
      </c>
      <c r="D11" s="6">
        <v>6.2991224512779356</v>
      </c>
      <c r="E11" s="6">
        <f t="shared" si="0"/>
        <v>18.799122451277935</v>
      </c>
      <c r="F11" s="14">
        <f t="shared" si="1"/>
        <v>0.5506607929515418</v>
      </c>
      <c r="G11" s="14">
        <f t="shared" si="1"/>
        <v>0.42231942695094438</v>
      </c>
      <c r="H11" s="5" t="str">
        <f t="shared" si="2"/>
        <v>too much</v>
      </c>
      <c r="I11" s="5">
        <f t="shared" si="3"/>
        <v>2.6551508566486093</v>
      </c>
    </row>
    <row r="12" spans="1:9">
      <c r="A12" s="4">
        <v>11</v>
      </c>
      <c r="B12" s="5" t="s">
        <v>42</v>
      </c>
      <c r="C12" s="6">
        <v>4.38</v>
      </c>
      <c r="D12" s="6">
        <v>4.4765936837393259</v>
      </c>
      <c r="E12" s="6">
        <f t="shared" si="0"/>
        <v>8.8565936837393267</v>
      </c>
      <c r="F12" s="14">
        <f t="shared" si="1"/>
        <v>0.19295154185022023</v>
      </c>
      <c r="G12" s="14">
        <f t="shared" si="1"/>
        <v>0.30012950118559184</v>
      </c>
      <c r="H12" s="5" t="str">
        <f t="shared" si="2"/>
        <v/>
      </c>
      <c r="I12" s="5">
        <f t="shared" si="3"/>
        <v>2.1624013785371519</v>
      </c>
    </row>
    <row r="13" spans="1:9">
      <c r="A13" s="4">
        <v>12</v>
      </c>
      <c r="B13" s="5" t="s">
        <v>43</v>
      </c>
      <c r="C13" s="6">
        <v>5.14</v>
      </c>
      <c r="D13" s="6">
        <v>4.5373419017691861</v>
      </c>
      <c r="E13" s="6">
        <f t="shared" si="0"/>
        <v>9.6773419017691857</v>
      </c>
      <c r="F13" s="14">
        <f t="shared" si="1"/>
        <v>0.22643171806167398</v>
      </c>
      <c r="G13" s="14">
        <f t="shared" si="1"/>
        <v>0.30420231495054045</v>
      </c>
      <c r="H13" s="5" t="str">
        <f t="shared" si="2"/>
        <v/>
      </c>
      <c r="I13" s="5">
        <f t="shared" si="3"/>
        <v>2.181847375007619</v>
      </c>
    </row>
    <row r="14" spans="1:9">
      <c r="A14" s="4">
        <v>13</v>
      </c>
      <c r="B14" s="5" t="s">
        <v>44</v>
      </c>
      <c r="C14" s="6">
        <v>10.53</v>
      </c>
      <c r="D14" s="6">
        <v>5.7157707776190261</v>
      </c>
      <c r="E14" s="6">
        <f t="shared" si="0"/>
        <v>16.245770777619025</v>
      </c>
      <c r="F14" s="14">
        <f t="shared" si="1"/>
        <v>0.46387665198237876</v>
      </c>
      <c r="G14" s="14">
        <f t="shared" si="1"/>
        <v>0.38320909905431416</v>
      </c>
      <c r="H14" s="5" t="str">
        <f t="shared" si="2"/>
        <v>too much</v>
      </c>
      <c r="I14" s="5">
        <f t="shared" si="3"/>
        <v>3.2449961479175902</v>
      </c>
    </row>
    <row r="15" spans="1:9">
      <c r="A15" s="4">
        <v>14</v>
      </c>
      <c r="B15" s="5" t="s">
        <v>44</v>
      </c>
      <c r="C15" s="6">
        <v>5.78</v>
      </c>
      <c r="D15" s="6">
        <v>4.6214653633060792</v>
      </c>
      <c r="E15" s="6">
        <f t="shared" si="0"/>
        <v>10.40146536330608</v>
      </c>
      <c r="F15" s="14">
        <f t="shared" si="1"/>
        <v>0.25462555066079295</v>
      </c>
      <c r="G15" s="14">
        <f t="shared" si="1"/>
        <v>0.30984230247962602</v>
      </c>
      <c r="H15" s="5" t="str">
        <f t="shared" si="2"/>
        <v/>
      </c>
      <c r="I15" s="5">
        <f t="shared" si="3"/>
        <v>2.2083503705107739</v>
      </c>
    </row>
    <row r="16" spans="1:9">
      <c r="A16" s="4">
        <v>15</v>
      </c>
      <c r="B16" s="5" t="s">
        <v>42</v>
      </c>
      <c r="C16" s="6">
        <v>6.28</v>
      </c>
      <c r="D16" s="6">
        <v>4.7029250080659244</v>
      </c>
      <c r="E16" s="6">
        <f t="shared" si="0"/>
        <v>10.982925008065925</v>
      </c>
      <c r="F16" s="14">
        <f t="shared" si="1"/>
        <v>0.27665198237885458</v>
      </c>
      <c r="G16" s="14">
        <f t="shared" si="1"/>
        <v>0.31530369662788965</v>
      </c>
      <c r="H16" s="5" t="str">
        <f t="shared" si="2"/>
        <v/>
      </c>
      <c r="I16" s="5">
        <f t="shared" si="3"/>
        <v>2.2335583274427617</v>
      </c>
    </row>
    <row r="17" spans="1:9">
      <c r="A17" s="4">
        <v>16</v>
      </c>
      <c r="B17" s="5" t="s">
        <v>43</v>
      </c>
      <c r="C17" s="6">
        <v>4.4800000000000004</v>
      </c>
      <c r="D17" s="6">
        <v>4.4815958627504076</v>
      </c>
      <c r="E17" s="6">
        <f t="shared" si="0"/>
        <v>8.9615958627504071</v>
      </c>
      <c r="F17" s="14">
        <f t="shared" si="1"/>
        <v>0.1973568281938326</v>
      </c>
      <c r="G17" s="14">
        <f t="shared" si="1"/>
        <v>0.30046486811801865</v>
      </c>
      <c r="H17" s="5" t="str">
        <f t="shared" si="2"/>
        <v/>
      </c>
      <c r="I17" s="5">
        <f t="shared" si="3"/>
        <v>2.1640125566810227</v>
      </c>
    </row>
    <row r="18" spans="1:9">
      <c r="A18" s="4">
        <v>17</v>
      </c>
      <c r="B18" s="5" t="s">
        <v>40</v>
      </c>
      <c r="C18" s="6">
        <v>7.01</v>
      </c>
      <c r="D18" s="6">
        <v>4.8413322265466485</v>
      </c>
      <c r="E18" s="6">
        <f t="shared" si="0"/>
        <v>11.851332226546649</v>
      </c>
      <c r="F18" s="14">
        <f t="shared" si="1"/>
        <v>0.30881057268722462</v>
      </c>
      <c r="G18" s="14">
        <f t="shared" si="1"/>
        <v>0.32458309350368703</v>
      </c>
      <c r="H18" s="5" t="str">
        <f t="shared" si="2"/>
        <v>too much</v>
      </c>
      <c r="I18" s="5">
        <f t="shared" si="3"/>
        <v>2.6476404589747453</v>
      </c>
    </row>
    <row r="19" spans="1:9">
      <c r="A19" s="4">
        <v>18</v>
      </c>
      <c r="B19" s="5" t="s">
        <v>39</v>
      </c>
      <c r="C19" s="6">
        <v>8.08</v>
      </c>
      <c r="D19" s="6">
        <v>5.0766498102704185</v>
      </c>
      <c r="E19" s="6">
        <f t="shared" si="0"/>
        <v>13.156649810270419</v>
      </c>
      <c r="F19" s="14">
        <f t="shared" si="1"/>
        <v>0.35594713656387661</v>
      </c>
      <c r="G19" s="14">
        <f t="shared" si="1"/>
        <v>0.34035976523508693</v>
      </c>
      <c r="H19" s="5" t="str">
        <f t="shared" si="2"/>
        <v>too much</v>
      </c>
      <c r="I19" s="5">
        <f t="shared" si="3"/>
        <v>2.8425340807103789</v>
      </c>
    </row>
    <row r="21" spans="1:9">
      <c r="C21" s="6">
        <f>SUMIF($B$2:$B$19,"Italian",C2:C19)</f>
        <v>22.700000000000003</v>
      </c>
      <c r="D21" s="6">
        <f>SUMIF($B$2:$B$19,"Italian",D2:D19)</f>
        <v>14.915540345269569</v>
      </c>
    </row>
  </sheetData>
  <phoneticPr fontId="1" type="noConversion"/>
  <conditionalFormatting sqref="B2:B19">
    <cfRule type="cellIs" dxfId="0" priority="2" operator="equal">
      <formula>"Italian"</formula>
    </cfRule>
  </conditionalFormatting>
  <conditionalFormatting sqref="I2:I19">
    <cfRule type="dataBar" priority="1">
      <dataBar showValue="0">
        <cfvo type="min" val="0"/>
        <cfvo type="max" val="0"/>
        <color rgb="FFFF555A"/>
      </dataBar>
    </cfRule>
  </conditionalFormatting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B5"/>
  <sheetViews>
    <sheetView workbookViewId="0">
      <selection activeCell="H31" sqref="H31"/>
    </sheetView>
  </sheetViews>
  <sheetFormatPr defaultRowHeight="12.75"/>
  <sheetData>
    <row r="1" spans="1:2">
      <c r="A1" s="17" t="s">
        <v>51</v>
      </c>
      <c r="B1" s="17" t="s">
        <v>53</v>
      </c>
    </row>
    <row r="2" spans="1:2">
      <c r="A2" s="15">
        <v>10</v>
      </c>
      <c r="B2" s="15">
        <v>1</v>
      </c>
    </row>
    <row r="3" spans="1:2">
      <c r="A3" s="15">
        <v>29.983333333333334</v>
      </c>
      <c r="B3" s="15">
        <v>6</v>
      </c>
    </row>
    <row r="4" spans="1:2">
      <c r="A4" s="15">
        <v>49.966666666666669</v>
      </c>
      <c r="B4" s="15">
        <v>3</v>
      </c>
    </row>
    <row r="5" spans="1:2" ht="13.5" thickBot="1">
      <c r="A5" s="16" t="s">
        <v>52</v>
      </c>
      <c r="B5" s="16">
        <v>5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G23"/>
  <sheetViews>
    <sheetView zoomScale="160" zoomScaleNormal="160" workbookViewId="0">
      <selection activeCell="F1" sqref="F1"/>
    </sheetView>
  </sheetViews>
  <sheetFormatPr defaultColWidth="19.7109375" defaultRowHeight="12.75"/>
  <cols>
    <col min="1" max="1" width="13.85546875" style="5" bestFit="1" customWidth="1"/>
    <col min="2" max="2" width="7.5703125" style="5" bestFit="1" customWidth="1"/>
    <col min="3" max="3" width="19.7109375" style="5" bestFit="1" customWidth="1"/>
    <col min="4" max="4" width="9.7109375" style="5" customWidth="1"/>
    <col min="5" max="5" width="10.5703125" style="7" bestFit="1" customWidth="1"/>
    <col min="6" max="6" width="7.140625" style="5" bestFit="1" customWidth="1"/>
    <col min="7" max="16384" width="19.7109375" style="5"/>
  </cols>
  <sheetData>
    <row r="1" spans="1:7" s="12" customFormat="1" ht="25.5">
      <c r="A1" s="9" t="s">
        <v>0</v>
      </c>
      <c r="B1" s="10" t="s">
        <v>33</v>
      </c>
      <c r="C1" s="10" t="s">
        <v>1</v>
      </c>
      <c r="D1" s="11" t="s">
        <v>50</v>
      </c>
      <c r="E1" s="10" t="s">
        <v>38</v>
      </c>
      <c r="F1" s="10" t="s">
        <v>2</v>
      </c>
    </row>
    <row r="2" spans="1:7">
      <c r="A2" s="5" t="s">
        <v>3</v>
      </c>
      <c r="B2" s="5" t="s">
        <v>34</v>
      </c>
      <c r="C2" s="5" t="s">
        <v>4</v>
      </c>
      <c r="D2" s="8">
        <v>3</v>
      </c>
      <c r="E2" s="7">
        <v>1</v>
      </c>
      <c r="F2" s="13">
        <v>28</v>
      </c>
      <c r="G2" s="13">
        <f>MIN(E2,D2)*F2+IF(B2="big",$B$21,IF(B2="medium",$B$20,$B$19))</f>
        <v>43</v>
      </c>
    </row>
    <row r="3" spans="1:7">
      <c r="A3" s="5" t="s">
        <v>5</v>
      </c>
      <c r="B3" s="5" t="s">
        <v>34</v>
      </c>
      <c r="C3" s="5" t="s">
        <v>6</v>
      </c>
      <c r="D3" s="8">
        <v>18.95</v>
      </c>
      <c r="E3" s="7">
        <v>5</v>
      </c>
      <c r="F3" s="13">
        <v>18.95</v>
      </c>
      <c r="G3" s="13">
        <f t="shared" ref="G3:G16" si="0">MIN(E3,D3)*F3+IF(B3="big",$B$21,IF(B3="medium",$B$20,$B$19))</f>
        <v>109.75</v>
      </c>
    </row>
    <row r="4" spans="1:7">
      <c r="A4" s="5" t="s">
        <v>7</v>
      </c>
      <c r="B4" s="5" t="s">
        <v>35</v>
      </c>
      <c r="C4" s="5" t="s">
        <v>8</v>
      </c>
      <c r="D4" s="8">
        <v>25</v>
      </c>
      <c r="E4" s="7">
        <v>3</v>
      </c>
      <c r="F4" s="13">
        <v>18.95</v>
      </c>
      <c r="G4" s="13">
        <f t="shared" si="0"/>
        <v>57.849999999999994</v>
      </c>
    </row>
    <row r="5" spans="1:7">
      <c r="A5" s="5" t="s">
        <v>9</v>
      </c>
      <c r="B5" s="5" t="s">
        <v>35</v>
      </c>
      <c r="C5" s="5" t="s">
        <v>10</v>
      </c>
      <c r="D5" s="8">
        <v>50</v>
      </c>
      <c r="E5" s="7">
        <v>20</v>
      </c>
      <c r="F5" s="13">
        <v>57.95</v>
      </c>
      <c r="G5" s="13">
        <f t="shared" si="0"/>
        <v>1160</v>
      </c>
    </row>
    <row r="6" spans="1:7">
      <c r="A6" s="5" t="s">
        <v>11</v>
      </c>
      <c r="B6" s="5" t="s">
        <v>36</v>
      </c>
      <c r="C6" s="5" t="s">
        <v>12</v>
      </c>
      <c r="D6" s="8">
        <v>10</v>
      </c>
      <c r="E6" s="7">
        <v>13</v>
      </c>
      <c r="F6" s="13">
        <v>10</v>
      </c>
      <c r="G6" s="13">
        <f t="shared" si="0"/>
        <v>105</v>
      </c>
    </row>
    <row r="7" spans="1:7">
      <c r="A7" s="5" t="s">
        <v>13</v>
      </c>
      <c r="B7" s="5" t="s">
        <v>36</v>
      </c>
      <c r="C7" s="5" t="s">
        <v>14</v>
      </c>
      <c r="D7" s="8">
        <v>60</v>
      </c>
      <c r="E7" s="7">
        <v>90</v>
      </c>
      <c r="F7" s="13">
        <v>64.95</v>
      </c>
      <c r="G7" s="13">
        <f t="shared" si="0"/>
        <v>3902</v>
      </c>
    </row>
    <row r="8" spans="1:7">
      <c r="A8" s="5" t="s">
        <v>15</v>
      </c>
      <c r="B8" s="5" t="s">
        <v>35</v>
      </c>
      <c r="C8" s="5" t="s">
        <v>16</v>
      </c>
      <c r="D8" s="8">
        <v>100</v>
      </c>
      <c r="E8" s="7">
        <v>12</v>
      </c>
      <c r="F8" s="13">
        <v>18</v>
      </c>
      <c r="G8" s="13">
        <f t="shared" si="0"/>
        <v>217</v>
      </c>
    </row>
    <row r="9" spans="1:7">
      <c r="A9" s="5" t="s">
        <v>17</v>
      </c>
      <c r="B9" s="5" t="s">
        <v>35</v>
      </c>
      <c r="C9" s="5" t="s">
        <v>18</v>
      </c>
      <c r="D9" s="8">
        <v>7</v>
      </c>
      <c r="E9" s="7">
        <v>15</v>
      </c>
      <c r="F9" s="13">
        <v>69.95</v>
      </c>
      <c r="G9" s="13">
        <f t="shared" si="0"/>
        <v>490.65000000000003</v>
      </c>
    </row>
    <row r="10" spans="1:7">
      <c r="A10" s="5" t="s">
        <v>19</v>
      </c>
      <c r="B10" s="5" t="s">
        <v>36</v>
      </c>
      <c r="C10" s="5" t="s">
        <v>20</v>
      </c>
      <c r="D10" s="8">
        <v>10</v>
      </c>
      <c r="E10" s="7">
        <v>25</v>
      </c>
      <c r="F10" s="13">
        <v>54</v>
      </c>
      <c r="G10" s="13">
        <f t="shared" si="0"/>
        <v>545</v>
      </c>
    </row>
    <row r="11" spans="1:7">
      <c r="A11" s="5" t="s">
        <v>21</v>
      </c>
      <c r="B11" s="5" t="s">
        <v>36</v>
      </c>
      <c r="C11" s="5" t="s">
        <v>22</v>
      </c>
      <c r="D11" s="8">
        <v>25</v>
      </c>
      <c r="E11" s="7">
        <v>4</v>
      </c>
      <c r="F11" s="13">
        <v>54</v>
      </c>
      <c r="G11" s="13">
        <f t="shared" si="0"/>
        <v>221</v>
      </c>
    </row>
    <row r="12" spans="1:7">
      <c r="A12" s="5" t="s">
        <v>23</v>
      </c>
      <c r="B12" s="5" t="s">
        <v>36</v>
      </c>
      <c r="C12" s="5" t="s">
        <v>24</v>
      </c>
      <c r="D12" s="8">
        <v>30</v>
      </c>
      <c r="E12" s="7">
        <v>30</v>
      </c>
      <c r="F12" s="13">
        <v>19.95</v>
      </c>
      <c r="G12" s="13">
        <f t="shared" si="0"/>
        <v>603.5</v>
      </c>
    </row>
    <row r="13" spans="1:7">
      <c r="A13" s="5" t="s">
        <v>25</v>
      </c>
      <c r="B13" s="5" t="s">
        <v>36</v>
      </c>
      <c r="C13" s="5" t="s">
        <v>26</v>
      </c>
      <c r="D13" s="8">
        <v>50</v>
      </c>
      <c r="E13" s="7">
        <v>20</v>
      </c>
      <c r="F13" s="13">
        <v>34.950000000000003</v>
      </c>
      <c r="G13" s="13">
        <f t="shared" si="0"/>
        <v>704</v>
      </c>
    </row>
    <row r="14" spans="1:7">
      <c r="A14" s="5" t="s">
        <v>27</v>
      </c>
      <c r="B14" s="5" t="s">
        <v>35</v>
      </c>
      <c r="C14" s="5" t="s">
        <v>28</v>
      </c>
      <c r="D14" s="8">
        <v>120</v>
      </c>
      <c r="E14" s="7">
        <v>15</v>
      </c>
      <c r="F14" s="13">
        <v>14.95</v>
      </c>
      <c r="G14" s="13">
        <f t="shared" si="0"/>
        <v>225.25</v>
      </c>
    </row>
    <row r="15" spans="1:7">
      <c r="A15" s="5" t="s">
        <v>29</v>
      </c>
      <c r="B15" s="5" t="s">
        <v>34</v>
      </c>
      <c r="C15" s="5" t="s">
        <v>30</v>
      </c>
      <c r="D15" s="8">
        <v>70</v>
      </c>
      <c r="E15" s="7">
        <v>7</v>
      </c>
      <c r="F15" s="13">
        <v>44.95</v>
      </c>
      <c r="G15" s="13">
        <f t="shared" si="0"/>
        <v>329.65000000000003</v>
      </c>
    </row>
    <row r="16" spans="1:7">
      <c r="A16" s="5" t="s">
        <v>31</v>
      </c>
      <c r="B16" s="5" t="s">
        <v>34</v>
      </c>
      <c r="C16" s="5" t="s">
        <v>32</v>
      </c>
      <c r="D16" s="8">
        <v>60</v>
      </c>
      <c r="E16" s="7">
        <v>5</v>
      </c>
      <c r="F16" s="13">
        <v>44.95</v>
      </c>
      <c r="G16" s="13">
        <f t="shared" si="0"/>
        <v>239.75</v>
      </c>
    </row>
    <row r="17" spans="1:4">
      <c r="D17" s="8"/>
    </row>
    <row r="18" spans="1:4">
      <c r="A18" s="2" t="s">
        <v>37</v>
      </c>
      <c r="D18" s="8"/>
    </row>
    <row r="19" spans="1:4">
      <c r="A19" s="5" t="s">
        <v>35</v>
      </c>
      <c r="B19" s="13">
        <v>1</v>
      </c>
      <c r="D19" s="8"/>
    </row>
    <row r="20" spans="1:4">
      <c r="A20" s="5" t="s">
        <v>36</v>
      </c>
      <c r="B20" s="13">
        <v>5</v>
      </c>
      <c r="D20" s="8"/>
    </row>
    <row r="21" spans="1:4">
      <c r="A21" s="5" t="s">
        <v>34</v>
      </c>
      <c r="B21" s="13">
        <v>15</v>
      </c>
      <c r="D21" s="8"/>
    </row>
    <row r="22" spans="1:4">
      <c r="D22" s="8"/>
    </row>
    <row r="23" spans="1:4">
      <c r="D23" s="8"/>
    </row>
  </sheetData>
  <phoneticPr fontId="1" type="noConversion"/>
  <printOptions gridLines="1"/>
  <pageMargins left="0.74803149606299213" right="0.74803149606299213" top="0.98425196850393704" bottom="0.98425196850393704" header="0.51181102362204722" footer="0.51181102362204722"/>
  <pageSetup paperSize="9" orientation="portrait" r:id="rId1"/>
  <headerFooter alignWithMargins="0">
    <oddHeader>&amp;LPaolo Coletti&amp;R&amp;D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A1:H19"/>
  <sheetViews>
    <sheetView tabSelected="1" zoomScale="150" zoomScaleNormal="150" workbookViewId="0">
      <selection activeCell="D16" sqref="D16"/>
    </sheetView>
  </sheetViews>
  <sheetFormatPr defaultRowHeight="12.75"/>
  <cols>
    <col min="1" max="1" width="10.42578125" bestFit="1" customWidth="1"/>
    <col min="4" max="4" width="10.42578125" bestFit="1" customWidth="1"/>
    <col min="7" max="7" width="10.42578125" bestFit="1" customWidth="1"/>
  </cols>
  <sheetData>
    <row r="1" spans="1:8">
      <c r="A1" s="5" t="s">
        <v>54</v>
      </c>
      <c r="D1" s="5" t="s">
        <v>57</v>
      </c>
      <c r="G1" s="5" t="s">
        <v>58</v>
      </c>
    </row>
    <row r="2" spans="1:8">
      <c r="A2" s="5" t="s">
        <v>55</v>
      </c>
      <c r="B2" s="5" t="s">
        <v>56</v>
      </c>
      <c r="D2" s="5" t="s">
        <v>55</v>
      </c>
      <c r="E2" s="5" t="s">
        <v>56</v>
      </c>
      <c r="G2" s="5" t="s">
        <v>55</v>
      </c>
      <c r="H2" s="5" t="s">
        <v>56</v>
      </c>
    </row>
    <row r="3" spans="1:8">
      <c r="A3" s="18">
        <v>40909</v>
      </c>
      <c r="B3">
        <v>-50000</v>
      </c>
      <c r="D3" s="18">
        <v>40909</v>
      </c>
      <c r="E3">
        <v>-5</v>
      </c>
      <c r="G3" s="18">
        <v>40909</v>
      </c>
      <c r="H3">
        <v>-50000</v>
      </c>
    </row>
    <row r="4" spans="1:8">
      <c r="A4" s="18">
        <v>41275</v>
      </c>
      <c r="B4">
        <v>50000</v>
      </c>
      <c r="D4" s="18">
        <v>40909</v>
      </c>
      <c r="E4">
        <v>-50000</v>
      </c>
      <c r="G4" s="18">
        <v>40940</v>
      </c>
      <c r="H4">
        <v>4300</v>
      </c>
    </row>
    <row r="5" spans="1:8">
      <c r="A5" s="18">
        <v>41275</v>
      </c>
      <c r="B5">
        <f>B4*1%</f>
        <v>500</v>
      </c>
      <c r="D5" s="18">
        <v>41091</v>
      </c>
      <c r="E5">
        <f>50000*2%</f>
        <v>1000</v>
      </c>
      <c r="G5" s="18">
        <v>40969</v>
      </c>
      <c r="H5">
        <v>4300</v>
      </c>
    </row>
    <row r="6" spans="1:8">
      <c r="D6" s="18">
        <v>41275</v>
      </c>
      <c r="E6">
        <v>50000</v>
      </c>
      <c r="G6" s="18">
        <v>41000</v>
      </c>
      <c r="H6">
        <v>4300</v>
      </c>
    </row>
    <row r="7" spans="1:8">
      <c r="D7" s="18">
        <v>41275</v>
      </c>
      <c r="E7">
        <f>E6*1%</f>
        <v>500</v>
      </c>
      <c r="G7" s="18">
        <v>41030</v>
      </c>
      <c r="H7">
        <v>4300</v>
      </c>
    </row>
    <row r="8" spans="1:8">
      <c r="A8" s="19">
        <f>XIRR(B3:B5,A3:A5)</f>
        <v>9.9725395441055339E-3</v>
      </c>
      <c r="D8" s="18">
        <v>41275</v>
      </c>
      <c r="E8">
        <v>-5</v>
      </c>
      <c r="G8" s="18">
        <v>41061</v>
      </c>
      <c r="H8">
        <v>4300</v>
      </c>
    </row>
    <row r="9" spans="1:8">
      <c r="G9" s="18">
        <v>41091</v>
      </c>
      <c r="H9">
        <v>4300</v>
      </c>
    </row>
    <row r="10" spans="1:8">
      <c r="D10" s="19">
        <f>XIRR(E3:E8,D3:D8)</f>
        <v>3.001392185688018E-2</v>
      </c>
      <c r="G10" s="18">
        <v>41122</v>
      </c>
      <c r="H10">
        <v>4300</v>
      </c>
    </row>
    <row r="11" spans="1:8">
      <c r="G11" s="18">
        <v>41153</v>
      </c>
      <c r="H11">
        <v>4300</v>
      </c>
    </row>
    <row r="12" spans="1:8">
      <c r="G12" s="18">
        <v>41183</v>
      </c>
      <c r="H12">
        <v>4300</v>
      </c>
    </row>
    <row r="13" spans="1:8">
      <c r="G13" s="18">
        <v>41214</v>
      </c>
      <c r="H13">
        <v>4300</v>
      </c>
    </row>
    <row r="14" spans="1:8">
      <c r="G14" s="18">
        <v>41244</v>
      </c>
      <c r="H14">
        <v>4300</v>
      </c>
    </row>
    <row r="15" spans="1:8">
      <c r="G15" s="18">
        <v>41275</v>
      </c>
      <c r="H15">
        <v>4300</v>
      </c>
    </row>
    <row r="16" spans="1:8">
      <c r="G16" s="18"/>
    </row>
    <row r="17" spans="7:7">
      <c r="G17" s="19">
        <f>XIRR(H3:H15,G3:G15)</f>
        <v>6.0114195942878715E-2</v>
      </c>
    </row>
    <row r="18" spans="7:7">
      <c r="G18" s="18"/>
    </row>
    <row r="19" spans="7:7">
      <c r="G19" s="18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4</vt:i4>
      </vt:variant>
      <vt:variant>
        <vt:lpstr>Charts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6" baseType="lpstr">
      <vt:lpstr>First</vt:lpstr>
      <vt:lpstr>Sheet1</vt:lpstr>
      <vt:lpstr>logical</vt:lpstr>
      <vt:lpstr>Sheet2</vt:lpstr>
      <vt:lpstr>Chart1</vt:lpstr>
      <vt:lpstr>logical!Print_Area</vt:lpstr>
    </vt:vector>
  </TitlesOfParts>
  <Company>Scientific Network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Paolo Coletti</dc:creator>
  <cp:lastModifiedBy>Paolo Coletti</cp:lastModifiedBy>
  <cp:lastPrinted>2011-09-03T09:08:15Z</cp:lastPrinted>
  <dcterms:created xsi:type="dcterms:W3CDTF">2006-05-02T16:18:01Z</dcterms:created>
  <dcterms:modified xsi:type="dcterms:W3CDTF">2011-09-03T09:13:46Z</dcterms:modified>
</cp:coreProperties>
</file>