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535" activeTab="6"/>
  </bookViews>
  <sheets>
    <sheet name="Sheet1" sheetId="1" r:id="rId1"/>
    <sheet name="Sheet4" sheetId="4" r:id="rId2"/>
    <sheet name="currency" sheetId="2" r:id="rId3"/>
    <sheet name="aptUSD" sheetId="3" r:id="rId4"/>
    <sheet name="aptCHF" sheetId="7" r:id="rId5"/>
    <sheet name="aptGBP" sheetId="8" r:id="rId6"/>
    <sheet name="Sheet9" sheetId="9" r:id="rId7"/>
  </sheets>
  <definedNames>
    <definedName name="excel1" localSheetId="0">Sheet1!$A$1:$N$37</definedName>
  </definedNames>
  <calcPr calcId="125725"/>
</workbook>
</file>

<file path=xl/calcChain.xml><?xml version="1.0" encoding="utf-8"?>
<calcChain xmlns="http://schemas.openxmlformats.org/spreadsheetml/2006/main">
  <c r="B10" i="9"/>
  <c r="C9"/>
  <c r="C8"/>
  <c r="C7"/>
  <c r="C6"/>
  <c r="C5"/>
  <c r="G3"/>
  <c r="C10"/>
  <c r="C2" i="8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2"/>
  <c r="C2" i="7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2"/>
  <c r="A37" i="8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C1"/>
  <c r="B1"/>
  <c r="A1"/>
  <c r="A37" i="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C1"/>
  <c r="B1"/>
  <c r="A1"/>
  <c r="C1" i="3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2"/>
  <c r="B1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1"/>
  <c r="J2" i="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2"/>
  <c r="B39"/>
  <c r="G4"/>
  <c r="F4"/>
  <c r="F9"/>
  <c r="G2"/>
  <c r="G3"/>
  <c r="F3"/>
  <c r="F2"/>
  <c r="C12" i="9" l="1"/>
  <c r="G30"/>
  <c r="G28"/>
  <c r="G26"/>
  <c r="G24"/>
  <c r="G22"/>
  <c r="G20"/>
  <c r="G18"/>
  <c r="G16"/>
  <c r="G14"/>
  <c r="G12"/>
  <c r="G10"/>
  <c r="G8"/>
  <c r="G6"/>
  <c r="G4"/>
  <c r="G2"/>
  <c r="H30"/>
  <c r="H28"/>
  <c r="H26"/>
  <c r="H24"/>
  <c r="H22"/>
  <c r="H20"/>
  <c r="H18"/>
  <c r="H16"/>
  <c r="H14"/>
  <c r="H12"/>
  <c r="H10"/>
  <c r="H8"/>
  <c r="H6"/>
  <c r="H4"/>
  <c r="H2"/>
  <c r="B12"/>
  <c r="G31"/>
  <c r="G29"/>
  <c r="G27"/>
  <c r="G25"/>
  <c r="G23"/>
  <c r="G21"/>
  <c r="G19"/>
  <c r="G17"/>
  <c r="G15"/>
  <c r="G13"/>
  <c r="G11"/>
  <c r="G9"/>
  <c r="G7"/>
  <c r="G5"/>
  <c r="H31"/>
  <c r="H29"/>
  <c r="H27"/>
  <c r="H25"/>
  <c r="H23"/>
  <c r="H21"/>
  <c r="H19"/>
  <c r="H17"/>
  <c r="H15"/>
  <c r="H13"/>
  <c r="H11"/>
  <c r="H9"/>
  <c r="H7"/>
  <c r="H5"/>
  <c r="H3"/>
</calcChain>
</file>

<file path=xl/connections.xml><?xml version="1.0" encoding="utf-8"?>
<connections xmlns="http://schemas.openxmlformats.org/spreadsheetml/2006/main">
  <connection id="1" name="excel1" type="6" refreshedVersion="3" background="1" saveData="1">
    <textPr codePage="850" sourceFile="C:\Users\Paolo\Documents\unibz\exams\CSIP\solution24\excel1.txt" decimal="," thousands=".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<sst xmlns="http://schemas.openxmlformats.org/spreadsheetml/2006/main" count="32" uniqueCount="29">
  <si>
    <t>House</t>
  </si>
  <si>
    <t>year1</t>
  </si>
  <si>
    <t>year2</t>
  </si>
  <si>
    <t>y1</t>
  </si>
  <si>
    <t>y2</t>
  </si>
  <si>
    <t>yeardiff1</t>
  </si>
  <si>
    <t>yeardiff2</t>
  </si>
  <si>
    <t>yd1</t>
  </si>
  <si>
    <t>yd2</t>
  </si>
  <si>
    <t>Average</t>
  </si>
  <si>
    <t>positive</t>
  </si>
  <si>
    <t>Median</t>
  </si>
  <si>
    <t>negative</t>
  </si>
  <si>
    <t>Correlation</t>
  </si>
  <si>
    <t>Variance</t>
  </si>
  <si>
    <t>Klasse</t>
  </si>
  <si>
    <t>und größer</t>
  </si>
  <si>
    <t>Häufigkeit</t>
  </si>
  <si>
    <t>currency</t>
  </si>
  <si>
    <t>USD</t>
  </si>
  <si>
    <t xml:space="preserve">CHF </t>
  </si>
  <si>
    <t>GBP</t>
  </si>
  <si>
    <t>Date</t>
  </si>
  <si>
    <t>Flow</t>
  </si>
  <si>
    <t>Bond</t>
  </si>
  <si>
    <t>Bank (method 1)</t>
  </si>
  <si>
    <t>discount rate</t>
  </si>
  <si>
    <t>NPV bank</t>
  </si>
  <si>
    <t>NPV bond</t>
  </si>
</sst>
</file>

<file path=xl/styles.xml><?xml version="1.0" encoding="utf-8"?>
<styleSheet xmlns="http://schemas.openxmlformats.org/spreadsheetml/2006/main">
  <numFmts count="1">
    <numFmt numFmtId="164" formatCode="0.00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vertical="top"/>
    </xf>
    <xf numFmtId="2" fontId="3" fillId="0" borderId="0" xfId="0" applyNumberFormat="1" applyFont="1" applyBorder="1" applyAlignment="1">
      <alignment vertical="top"/>
    </xf>
    <xf numFmtId="14" fontId="0" fillId="0" borderId="0" xfId="0" applyNumberFormat="1"/>
    <xf numFmtId="164" fontId="0" fillId="0" borderId="0" xfId="1" applyNumberFormat="1" applyFont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areaChart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year1</c:v>
                </c:pt>
              </c:strCache>
            </c:strRef>
          </c:tx>
          <c:val>
            <c:numRef>
              <c:f>Sheet1!$B$2:$B$37</c:f>
              <c:numCache>
                <c:formatCode>General</c:formatCode>
                <c:ptCount val="36"/>
                <c:pt idx="0">
                  <c:v>1033.6099999999999</c:v>
                </c:pt>
                <c:pt idx="1">
                  <c:v>1036.49</c:v>
                </c:pt>
                <c:pt idx="2">
                  <c:v>358.46</c:v>
                </c:pt>
                <c:pt idx="3">
                  <c:v>266.08</c:v>
                </c:pt>
                <c:pt idx="4">
                  <c:v>1640.9</c:v>
                </c:pt>
                <c:pt idx="5">
                  <c:v>1026.1099999999999</c:v>
                </c:pt>
                <c:pt idx="6">
                  <c:v>1714.96</c:v>
                </c:pt>
                <c:pt idx="7">
                  <c:v>1568.4</c:v>
                </c:pt>
                <c:pt idx="8">
                  <c:v>1322.75</c:v>
                </c:pt>
                <c:pt idx="9">
                  <c:v>1643.64</c:v>
                </c:pt>
                <c:pt idx="10">
                  <c:v>942.09</c:v>
                </c:pt>
                <c:pt idx="11">
                  <c:v>837.46</c:v>
                </c:pt>
                <c:pt idx="12">
                  <c:v>346.84</c:v>
                </c:pt>
                <c:pt idx="13">
                  <c:v>874.4</c:v>
                </c:pt>
                <c:pt idx="14">
                  <c:v>1634.33</c:v>
                </c:pt>
                <c:pt idx="15">
                  <c:v>1609.17</c:v>
                </c:pt>
                <c:pt idx="16">
                  <c:v>217.58</c:v>
                </c:pt>
                <c:pt idx="17">
                  <c:v>303.58</c:v>
                </c:pt>
                <c:pt idx="18">
                  <c:v>1723.83</c:v>
                </c:pt>
                <c:pt idx="19">
                  <c:v>1142.44</c:v>
                </c:pt>
                <c:pt idx="20">
                  <c:v>786.24</c:v>
                </c:pt>
                <c:pt idx="21">
                  <c:v>567.13</c:v>
                </c:pt>
                <c:pt idx="22">
                  <c:v>967</c:v>
                </c:pt>
                <c:pt idx="23">
                  <c:v>765.58</c:v>
                </c:pt>
                <c:pt idx="24">
                  <c:v>362.39</c:v>
                </c:pt>
                <c:pt idx="25">
                  <c:v>583.04</c:v>
                </c:pt>
                <c:pt idx="26">
                  <c:v>1508.42</c:v>
                </c:pt>
                <c:pt idx="27">
                  <c:v>445.97</c:v>
                </c:pt>
                <c:pt idx="28">
                  <c:v>1537.25</c:v>
                </c:pt>
                <c:pt idx="29">
                  <c:v>225.85</c:v>
                </c:pt>
                <c:pt idx="30">
                  <c:v>560.98</c:v>
                </c:pt>
                <c:pt idx="31">
                  <c:v>400.81</c:v>
                </c:pt>
                <c:pt idx="32">
                  <c:v>1520.34</c:v>
                </c:pt>
                <c:pt idx="33">
                  <c:v>2344.52</c:v>
                </c:pt>
                <c:pt idx="34">
                  <c:v>1470.31</c:v>
                </c:pt>
                <c:pt idx="35">
                  <c:v>158.76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year2</c:v>
                </c:pt>
              </c:strCache>
            </c:strRef>
          </c:tx>
          <c:val>
            <c:numRef>
              <c:f>Sheet1!$C$2:$C$37</c:f>
              <c:numCache>
                <c:formatCode>General</c:formatCode>
                <c:ptCount val="36"/>
                <c:pt idx="0">
                  <c:v>324.63</c:v>
                </c:pt>
                <c:pt idx="1">
                  <c:v>439.08</c:v>
                </c:pt>
                <c:pt idx="2">
                  <c:v>135.61000000000001</c:v>
                </c:pt>
                <c:pt idx="3">
                  <c:v>444.82</c:v>
                </c:pt>
                <c:pt idx="4">
                  <c:v>440.29</c:v>
                </c:pt>
                <c:pt idx="5">
                  <c:v>223.52</c:v>
                </c:pt>
                <c:pt idx="6">
                  <c:v>356.74</c:v>
                </c:pt>
                <c:pt idx="7">
                  <c:v>360.7</c:v>
                </c:pt>
                <c:pt idx="8">
                  <c:v>753.23</c:v>
                </c:pt>
                <c:pt idx="9">
                  <c:v>148.41</c:v>
                </c:pt>
                <c:pt idx="10">
                  <c:v>476.33</c:v>
                </c:pt>
                <c:pt idx="11">
                  <c:v>178.17</c:v>
                </c:pt>
                <c:pt idx="12">
                  <c:v>413.3</c:v>
                </c:pt>
                <c:pt idx="13">
                  <c:v>408.84</c:v>
                </c:pt>
                <c:pt idx="14">
                  <c:v>278.02999999999997</c:v>
                </c:pt>
                <c:pt idx="15">
                  <c:v>125.53</c:v>
                </c:pt>
                <c:pt idx="16">
                  <c:v>297.38</c:v>
                </c:pt>
                <c:pt idx="17">
                  <c:v>515.57000000000005</c:v>
                </c:pt>
                <c:pt idx="18">
                  <c:v>215.7</c:v>
                </c:pt>
                <c:pt idx="19">
                  <c:v>546.08000000000004</c:v>
                </c:pt>
                <c:pt idx="20">
                  <c:v>1172.57</c:v>
                </c:pt>
                <c:pt idx="21">
                  <c:v>277.64999999999998</c:v>
                </c:pt>
                <c:pt idx="22">
                  <c:v>331.21</c:v>
                </c:pt>
                <c:pt idx="23">
                  <c:v>538.59</c:v>
                </c:pt>
                <c:pt idx="24">
                  <c:v>873.76</c:v>
                </c:pt>
                <c:pt idx="25">
                  <c:v>296.54000000000002</c:v>
                </c:pt>
                <c:pt idx="26">
                  <c:v>779.14</c:v>
                </c:pt>
                <c:pt idx="27">
                  <c:v>693.15</c:v>
                </c:pt>
                <c:pt idx="28">
                  <c:v>341.5</c:v>
                </c:pt>
                <c:pt idx="29">
                  <c:v>673.08</c:v>
                </c:pt>
                <c:pt idx="30">
                  <c:v>502.07</c:v>
                </c:pt>
                <c:pt idx="31">
                  <c:v>185.07</c:v>
                </c:pt>
                <c:pt idx="32">
                  <c:v>378.28</c:v>
                </c:pt>
                <c:pt idx="33">
                  <c:v>872.12</c:v>
                </c:pt>
                <c:pt idx="34">
                  <c:v>253.03</c:v>
                </c:pt>
                <c:pt idx="35">
                  <c:v>643.24</c:v>
                </c:pt>
              </c:numCache>
            </c:numRef>
          </c:val>
        </c:ser>
        <c:axId val="41463168"/>
        <c:axId val="41481344"/>
      </c:areaChart>
      <c:catAx>
        <c:axId val="41463168"/>
        <c:scaling>
          <c:orientation val="minMax"/>
        </c:scaling>
        <c:delete val="1"/>
        <c:axPos val="b"/>
        <c:tickLblPos val="none"/>
        <c:crossAx val="41481344"/>
        <c:crosses val="autoZero"/>
        <c:auto val="1"/>
        <c:lblAlgn val="ctr"/>
        <c:lblOffset val="100"/>
      </c:catAx>
      <c:valAx>
        <c:axId val="41481344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41463168"/>
        <c:crosses val="autoZero"/>
        <c:crossBetween val="midCat"/>
        <c:majorUnit val="0.2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Histogramm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Häufigkeit</c:v>
          </c:tx>
          <c:cat>
            <c:strRef>
              <c:f>Sheet4!$A$2:$A$8</c:f>
              <c:strCache>
                <c:ptCount val="7"/>
                <c:pt idx="0">
                  <c:v>158,76</c:v>
                </c:pt>
                <c:pt idx="1">
                  <c:v>523,0533333</c:v>
                </c:pt>
                <c:pt idx="2">
                  <c:v>887,3466667</c:v>
                </c:pt>
                <c:pt idx="3">
                  <c:v>1251,64</c:v>
                </c:pt>
                <c:pt idx="4">
                  <c:v>1615,933333</c:v>
                </c:pt>
                <c:pt idx="5">
                  <c:v>1980,226667</c:v>
                </c:pt>
                <c:pt idx="6">
                  <c:v>und größer</c:v>
                </c:pt>
              </c:strCache>
            </c:strRef>
          </c:cat>
          <c:val>
            <c:numRef>
              <c:f>Sheet4!$B$2:$B$8</c:f>
              <c:numCache>
                <c:formatCode>General</c:formatCode>
                <c:ptCount val="7"/>
                <c:pt idx="0">
                  <c:v>1</c:v>
                </c:pt>
                <c:pt idx="1">
                  <c:v>9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1</c:v>
                </c:pt>
              </c:numCache>
            </c:numRef>
          </c:val>
        </c:ser>
        <c:gapWidth val="0"/>
        <c:axId val="80687488"/>
        <c:axId val="80689792"/>
      </c:barChart>
      <c:catAx>
        <c:axId val="80687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Klasse</a:t>
                </a:r>
              </a:p>
            </c:rich>
          </c:tx>
        </c:title>
        <c:tickLblPos val="nextTo"/>
        <c:crossAx val="80689792"/>
        <c:crosses val="autoZero"/>
        <c:auto val="1"/>
        <c:lblAlgn val="ctr"/>
        <c:lblOffset val="100"/>
      </c:catAx>
      <c:valAx>
        <c:axId val="806897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Häufigkeit</a:t>
                </a:r>
              </a:p>
            </c:rich>
          </c:tx>
        </c:title>
        <c:numFmt formatCode="General" sourceLinked="1"/>
        <c:tickLblPos val="nextTo"/>
        <c:crossAx val="8068748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smoothMarker"/>
        <c:ser>
          <c:idx val="0"/>
          <c:order val="0"/>
          <c:tx>
            <c:strRef>
              <c:f>Sheet9!$G$1</c:f>
              <c:strCache>
                <c:ptCount val="1"/>
                <c:pt idx="0">
                  <c:v>NPV bank</c:v>
                </c:pt>
              </c:strCache>
            </c:strRef>
          </c:tx>
          <c:marker>
            <c:symbol val="none"/>
          </c:marker>
          <c:xVal>
            <c:numRef>
              <c:f>Sheet9!$F$2:$F$31</c:f>
              <c:numCache>
                <c:formatCode>0.00%</c:formatCode>
                <c:ptCount val="3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</c:numCache>
            </c:numRef>
          </c:xVal>
          <c:yVal>
            <c:numRef>
              <c:f>Sheet9!$G$2:$G$31</c:f>
              <c:numCache>
                <c:formatCode>General</c:formatCode>
                <c:ptCount val="30"/>
                <c:pt idx="0">
                  <c:v>324.09104216198193</c:v>
                </c:pt>
                <c:pt idx="1">
                  <c:v>307.52778867042844</c:v>
                </c:pt>
                <c:pt idx="2">
                  <c:v>291.06346506303998</c:v>
                </c:pt>
                <c:pt idx="3">
                  <c:v>274.69738269422896</c:v>
                </c:pt>
                <c:pt idx="4">
                  <c:v>258.42885839114297</c:v>
                </c:pt>
                <c:pt idx="5">
                  <c:v>242.25721440475309</c:v>
                </c:pt>
                <c:pt idx="6">
                  <c:v>226.18177836149289</c:v>
                </c:pt>
                <c:pt idx="7">
                  <c:v>210.20188321531305</c:v>
                </c:pt>
                <c:pt idx="8">
                  <c:v>194.31686720026937</c:v>
                </c:pt>
                <c:pt idx="9">
                  <c:v>178.52607378352741</c:v>
                </c:pt>
                <c:pt idx="10">
                  <c:v>162.82885161887589</c:v>
                </c:pt>
                <c:pt idx="11">
                  <c:v>147.22455450065536</c:v>
                </c:pt>
                <c:pt idx="12">
                  <c:v>131.71254131818887</c:v>
                </c:pt>
                <c:pt idx="13">
                  <c:v>116.29217601060873</c:v>
                </c:pt>
                <c:pt idx="14">
                  <c:v>100.96282752218212</c:v>
                </c:pt>
                <c:pt idx="15">
                  <c:v>85.723869758019646</c:v>
                </c:pt>
                <c:pt idx="16">
                  <c:v>70.574681540274014</c:v>
                </c:pt>
                <c:pt idx="17">
                  <c:v>55.514646564718987</c:v>
                </c:pt>
                <c:pt idx="18">
                  <c:v>40.543153357795745</c:v>
                </c:pt>
                <c:pt idx="19">
                  <c:v>25.659595234039443</c:v>
                </c:pt>
                <c:pt idx="20">
                  <c:v>10.86337025396324</c:v>
                </c:pt>
                <c:pt idx="21">
                  <c:v>-3.8461188176852374</c:v>
                </c:pt>
                <c:pt idx="22">
                  <c:v>-18.469464553223588</c:v>
                </c:pt>
                <c:pt idx="23">
                  <c:v>-33.007254902972818</c:v>
                </c:pt>
                <c:pt idx="24">
                  <c:v>-47.460073235745313</c:v>
                </c:pt>
                <c:pt idx="25">
                  <c:v>-61.828498378996301</c:v>
                </c:pt>
                <c:pt idx="26">
                  <c:v>-76.113104658531938</c:v>
                </c:pt>
                <c:pt idx="27">
                  <c:v>-90.314461937874967</c:v>
                </c:pt>
                <c:pt idx="28">
                  <c:v>-104.43313565721246</c:v>
                </c:pt>
                <c:pt idx="29">
                  <c:v>-118.46968687199978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Sheet9!$H$1</c:f>
              <c:strCache>
                <c:ptCount val="1"/>
                <c:pt idx="0">
                  <c:v>NPV bond</c:v>
                </c:pt>
              </c:strCache>
            </c:strRef>
          </c:tx>
          <c:marker>
            <c:symbol val="none"/>
          </c:marker>
          <c:xVal>
            <c:numRef>
              <c:f>Sheet9!$F$2:$F$31</c:f>
              <c:numCache>
                <c:formatCode>0.00%</c:formatCode>
                <c:ptCount val="3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</c:numCache>
            </c:numRef>
          </c:xVal>
          <c:yVal>
            <c:numRef>
              <c:f>Sheet9!$H$2:$H$31</c:f>
              <c:numCache>
                <c:formatCode>General</c:formatCode>
                <c:ptCount val="30"/>
                <c:pt idx="0">
                  <c:v>246.61961871011044</c:v>
                </c:pt>
                <c:pt idx="1">
                  <c:v>230.83327060936017</c:v>
                </c:pt>
                <c:pt idx="2">
                  <c:v>215.14030393949452</c:v>
                </c:pt>
                <c:pt idx="3">
                  <c:v>199.54007210960845</c:v>
                </c:pt>
                <c:pt idx="4">
                  <c:v>184.03193365008974</c:v>
                </c:pt>
                <c:pt idx="5">
                  <c:v>168.615252166956</c:v>
                </c:pt>
                <c:pt idx="6">
                  <c:v>153.28939629670276</c:v>
                </c:pt>
                <c:pt idx="7">
                  <c:v>138.05373966153911</c:v>
                </c:pt>
                <c:pt idx="8">
                  <c:v>122.907660825123</c:v>
                </c:pt>
                <c:pt idx="9">
                  <c:v>107.85054324867724</c:v>
                </c:pt>
                <c:pt idx="10">
                  <c:v>92.881775247595669</c:v>
                </c:pt>
                <c:pt idx="11">
                  <c:v>78.000749948416797</c:v>
                </c:pt>
                <c:pt idx="12">
                  <c:v>63.206865246279904</c:v>
                </c:pt>
                <c:pt idx="13">
                  <c:v>48.499523762740864</c:v>
                </c:pt>
                <c:pt idx="14">
                  <c:v>33.878132804062716</c:v>
                </c:pt>
                <c:pt idx="15">
                  <c:v>19.342104319853206</c:v>
                </c:pt>
                <c:pt idx="16">
                  <c:v>4.8908548621670889</c:v>
                </c:pt>
                <c:pt idx="17">
                  <c:v>-9.476194455044606</c:v>
                </c:pt>
                <c:pt idx="18">
                  <c:v>-23.759617996041925</c:v>
                </c:pt>
                <c:pt idx="19">
                  <c:v>-37.959985643054097</c:v>
                </c:pt>
                <c:pt idx="20">
                  <c:v>-52.077862835606993</c:v>
                </c:pt>
                <c:pt idx="21">
                  <c:v>-66.113810609510892</c:v>
                </c:pt>
                <c:pt idx="22">
                  <c:v>-80.068385635422601</c:v>
                </c:pt>
                <c:pt idx="23">
                  <c:v>-93.942140257087431</c:v>
                </c:pt>
                <c:pt idx="24">
                  <c:v>-107.73562252913916</c:v>
                </c:pt>
                <c:pt idx="25">
                  <c:v>-121.44937625461034</c:v>
                </c:pt>
                <c:pt idx="26">
                  <c:v>-135.08394102200782</c:v>
                </c:pt>
                <c:pt idx="27">
                  <c:v>-148.63985224208818</c:v>
                </c:pt>
                <c:pt idx="28">
                  <c:v>-162.11764118422525</c:v>
                </c:pt>
                <c:pt idx="29">
                  <c:v>-175.51783501247246</c:v>
                </c:pt>
              </c:numCache>
            </c:numRef>
          </c:yVal>
          <c:smooth val="1"/>
        </c:ser>
        <c:axId val="80817536"/>
        <c:axId val="80843904"/>
      </c:scatterChart>
      <c:valAx>
        <c:axId val="80817536"/>
        <c:scaling>
          <c:orientation val="minMax"/>
        </c:scaling>
        <c:axPos val="b"/>
        <c:numFmt formatCode="0.00%" sourceLinked="1"/>
        <c:tickLblPos val="nextTo"/>
        <c:crossAx val="80843904"/>
        <c:crosses val="autoZero"/>
        <c:crossBetween val="midCat"/>
      </c:valAx>
      <c:valAx>
        <c:axId val="80843904"/>
        <c:scaling>
          <c:orientation val="minMax"/>
        </c:scaling>
        <c:axPos val="l"/>
        <c:majorGridlines/>
        <c:numFmt formatCode="General" sourceLinked="1"/>
        <c:tickLblPos val="nextTo"/>
        <c:crossAx val="808175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304799</xdr:colOff>
      <xdr:row>7</xdr:row>
      <xdr:rowOff>38100</xdr:rowOff>
    </xdr:from>
    <xdr:to>
      <xdr:col>20</xdr:col>
      <xdr:colOff>533399</xdr:colOff>
      <xdr:row>26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171449</xdr:colOff>
      <xdr:row>1</xdr:row>
      <xdr:rowOff>171450</xdr:rowOff>
    </xdr:from>
    <xdr:to>
      <xdr:col>11</xdr:col>
      <xdr:colOff>276224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323849</xdr:colOff>
      <xdr:row>5</xdr:row>
      <xdr:rowOff>85725</xdr:rowOff>
    </xdr:from>
    <xdr:to>
      <xdr:col>17</xdr:col>
      <xdr:colOff>28574</xdr:colOff>
      <xdr:row>22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0.54862</cdr:x>
      <cdr:y>0.41617</cdr:y>
    </cdr:from>
    <cdr:to>
      <cdr:x>0.68991</cdr:x>
      <cdr:y>0.49402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47964" y="1323968"/>
          <a:ext cx="733454" cy="24766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IRR bank</a:t>
          </a:r>
        </a:p>
      </cdr:txBody>
    </cdr:sp>
  </cdr:relSizeAnchor>
  <cdr:relSizeAnchor xmlns:cdr="http://schemas.openxmlformats.org/drawingml/2006/chartDrawing">
    <cdr:from>
      <cdr:x>0.14128</cdr:x>
      <cdr:y>0.45808</cdr:y>
    </cdr:from>
    <cdr:to>
      <cdr:x>0.28257</cdr:x>
      <cdr:y>0.53592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33417" y="1457323"/>
          <a:ext cx="733454" cy="24763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IRR bond</a:t>
          </a:r>
        </a:p>
      </cdr:txBody>
    </cdr:sp>
  </cdr:relSizeAnchor>
  <cdr:relSizeAnchor xmlns:cdr="http://schemas.openxmlformats.org/drawingml/2006/chartDrawing">
    <cdr:from>
      <cdr:x>0.50826</cdr:x>
      <cdr:y>0.49701</cdr:y>
    </cdr:from>
    <cdr:to>
      <cdr:x>0.57798</cdr:x>
      <cdr:y>0.55389</cdr:y>
    </cdr:to>
    <cdr:sp macro="" textlink="">
      <cdr:nvSpPr>
        <cdr:cNvPr id="7" name="Straight Arrow Connector 6"/>
        <cdr:cNvSpPr/>
      </cdr:nvSpPr>
      <cdr:spPr>
        <a:xfrm xmlns:a="http://schemas.openxmlformats.org/drawingml/2006/main" rot="10800000" flipV="1">
          <a:off x="2638416" y="1581150"/>
          <a:ext cx="361960" cy="18097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0.28257</cdr:x>
      <cdr:y>0.5</cdr:y>
    </cdr:from>
    <cdr:to>
      <cdr:x>0.3945</cdr:x>
      <cdr:y>0.5479</cdr:y>
    </cdr:to>
    <cdr:sp macro="" textlink="">
      <cdr:nvSpPr>
        <cdr:cNvPr id="9" name="Straight Arrow Connector 8"/>
        <cdr:cNvSpPr/>
      </cdr:nvSpPr>
      <cdr:spPr>
        <a:xfrm xmlns:a="http://schemas.openxmlformats.org/drawingml/2006/main">
          <a:off x="1466870" y="1590665"/>
          <a:ext cx="581005" cy="15240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queryTables/queryTable1.xml><?xml version="1.0" encoding="utf-8"?>
<queryTable xmlns="http://schemas.openxmlformats.org/spreadsheetml/2006/main" name="excel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F23" sqref="F23"/>
    </sheetView>
  </sheetViews>
  <sheetFormatPr defaultRowHeight="15"/>
  <cols>
    <col min="1" max="1" width="6.5703125" bestFit="1" customWidth="1"/>
    <col min="2" max="3" width="8" bestFit="1" customWidth="1"/>
    <col min="5" max="5" width="12.7109375" bestFit="1" customWidth="1"/>
    <col min="6" max="6" width="7.140625" customWidth="1"/>
    <col min="7" max="7" width="6.42578125" customWidth="1"/>
    <col min="9" max="10" width="9" bestFit="1" customWidth="1"/>
    <col min="12" max="12" width="8.7109375" bestFit="1" customWidth="1"/>
    <col min="13" max="14" width="4.140625" bestFit="1" customWidth="1"/>
  </cols>
  <sheetData>
    <row r="1" spans="1:14">
      <c r="A1" t="s">
        <v>0</v>
      </c>
      <c r="B1" t="s">
        <v>1</v>
      </c>
      <c r="C1" t="s">
        <v>2</v>
      </c>
      <c r="F1" t="s">
        <v>3</v>
      </c>
      <c r="G1" t="s">
        <v>4</v>
      </c>
      <c r="I1" t="s">
        <v>5</v>
      </c>
      <c r="J1" t="s">
        <v>6</v>
      </c>
      <c r="M1" t="s">
        <v>7</v>
      </c>
      <c r="N1" t="s">
        <v>8</v>
      </c>
    </row>
    <row r="2" spans="1:14">
      <c r="A2">
        <v>1</v>
      </c>
      <c r="B2">
        <v>1033.6099999999999</v>
      </c>
      <c r="C2">
        <v>324.63</v>
      </c>
      <c r="E2" t="s">
        <v>9</v>
      </c>
      <c r="F2">
        <f>AVERAGE(B2:B37)</f>
        <v>984.65861111111144</v>
      </c>
      <c r="G2">
        <f>AVERAGE(C2:C37)</f>
        <v>441.4711111111111</v>
      </c>
      <c r="I2">
        <f>B2-F$3</f>
        <v>79.064999999999827</v>
      </c>
      <c r="J2">
        <f>C2-G$3</f>
        <v>-68.92999999999995</v>
      </c>
      <c r="L2" t="s">
        <v>10</v>
      </c>
    </row>
    <row r="3" spans="1:14">
      <c r="A3">
        <v>2</v>
      </c>
      <c r="B3">
        <v>1036.49</v>
      </c>
      <c r="C3">
        <v>439.08</v>
      </c>
      <c r="E3" t="s">
        <v>11</v>
      </c>
      <c r="F3">
        <f>MEDIAN(B2:B37)</f>
        <v>954.54500000000007</v>
      </c>
      <c r="G3">
        <f>MEDIAN(C2:C37)</f>
        <v>393.55999999999995</v>
      </c>
      <c r="I3">
        <f t="shared" ref="I3:J37" si="0">B3-F$3</f>
        <v>81.944999999999936</v>
      </c>
      <c r="J3">
        <f t="shared" si="0"/>
        <v>45.520000000000039</v>
      </c>
      <c r="L3" t="s">
        <v>12</v>
      </c>
    </row>
    <row r="4" spans="1:14">
      <c r="A4">
        <v>3</v>
      </c>
      <c r="B4">
        <v>358.46</v>
      </c>
      <c r="C4">
        <v>135.61000000000001</v>
      </c>
      <c r="E4" t="s">
        <v>14</v>
      </c>
      <c r="F4">
        <f>VAR(B2:B37)</f>
        <v>327925.19405230071</v>
      </c>
      <c r="G4">
        <f>VAR(C2:C37)</f>
        <v>57300.105718730178</v>
      </c>
      <c r="I4">
        <f t="shared" si="0"/>
        <v>-596.08500000000004</v>
      </c>
      <c r="J4">
        <f t="shared" si="0"/>
        <v>-257.94999999999993</v>
      </c>
    </row>
    <row r="5" spans="1:14">
      <c r="A5">
        <v>4</v>
      </c>
      <c r="B5">
        <v>266.08</v>
      </c>
      <c r="C5">
        <v>444.82</v>
      </c>
      <c r="I5">
        <f t="shared" si="0"/>
        <v>-688.46500000000015</v>
      </c>
      <c r="J5">
        <f t="shared" si="0"/>
        <v>51.260000000000048</v>
      </c>
    </row>
    <row r="6" spans="1:14">
      <c r="A6">
        <v>5</v>
      </c>
      <c r="B6">
        <v>1640.9</v>
      </c>
      <c r="C6">
        <v>440.29</v>
      </c>
      <c r="I6">
        <f t="shared" si="0"/>
        <v>686.35500000000002</v>
      </c>
      <c r="J6">
        <f t="shared" si="0"/>
        <v>46.730000000000075</v>
      </c>
    </row>
    <row r="7" spans="1:14">
      <c r="A7">
        <v>6</v>
      </c>
      <c r="B7">
        <v>1026.1099999999999</v>
      </c>
      <c r="C7">
        <v>223.52</v>
      </c>
      <c r="I7">
        <f t="shared" si="0"/>
        <v>71.564999999999827</v>
      </c>
      <c r="J7">
        <f t="shared" si="0"/>
        <v>-170.03999999999994</v>
      </c>
    </row>
    <row r="8" spans="1:14">
      <c r="A8">
        <v>7</v>
      </c>
      <c r="B8">
        <v>1714.96</v>
      </c>
      <c r="C8">
        <v>356.74</v>
      </c>
      <c r="I8">
        <f t="shared" si="0"/>
        <v>760.41499999999996</v>
      </c>
      <c r="J8">
        <f t="shared" si="0"/>
        <v>-36.819999999999936</v>
      </c>
    </row>
    <row r="9" spans="1:14">
      <c r="A9">
        <v>8</v>
      </c>
      <c r="B9">
        <v>1568.4</v>
      </c>
      <c r="C9">
        <v>360.7</v>
      </c>
      <c r="E9" t="s">
        <v>13</v>
      </c>
      <c r="F9">
        <f>CORREL(B2:B37,C2:C37)</f>
        <v>-9.1106142514614838E-2</v>
      </c>
      <c r="I9">
        <f t="shared" si="0"/>
        <v>613.85500000000002</v>
      </c>
      <c r="J9">
        <f t="shared" si="0"/>
        <v>-32.859999999999957</v>
      </c>
    </row>
    <row r="10" spans="1:14">
      <c r="A10">
        <v>9</v>
      </c>
      <c r="B10">
        <v>1322.75</v>
      </c>
      <c r="C10">
        <v>753.23</v>
      </c>
      <c r="I10">
        <f t="shared" si="0"/>
        <v>368.20499999999993</v>
      </c>
      <c r="J10">
        <f t="shared" si="0"/>
        <v>359.67000000000007</v>
      </c>
    </row>
    <row r="11" spans="1:14">
      <c r="A11">
        <v>10</v>
      </c>
      <c r="B11">
        <v>1643.64</v>
      </c>
      <c r="C11">
        <v>148.41</v>
      </c>
      <c r="I11">
        <f t="shared" si="0"/>
        <v>689.09500000000003</v>
      </c>
      <c r="J11">
        <f t="shared" si="0"/>
        <v>-245.14999999999995</v>
      </c>
    </row>
    <row r="12" spans="1:14">
      <c r="A12">
        <v>11</v>
      </c>
      <c r="B12">
        <v>942.09</v>
      </c>
      <c r="C12">
        <v>476.33</v>
      </c>
      <c r="I12">
        <f t="shared" si="0"/>
        <v>-12.455000000000041</v>
      </c>
      <c r="J12">
        <f t="shared" si="0"/>
        <v>82.770000000000039</v>
      </c>
    </row>
    <row r="13" spans="1:14">
      <c r="A13">
        <v>12</v>
      </c>
      <c r="B13">
        <v>837.46</v>
      </c>
      <c r="C13">
        <v>178.17</v>
      </c>
      <c r="I13">
        <f t="shared" si="0"/>
        <v>-117.08500000000004</v>
      </c>
      <c r="J13">
        <f t="shared" si="0"/>
        <v>-215.38999999999996</v>
      </c>
    </row>
    <row r="14" spans="1:14">
      <c r="A14">
        <v>13</v>
      </c>
      <c r="B14">
        <v>346.84</v>
      </c>
      <c r="C14">
        <v>413.3</v>
      </c>
      <c r="I14">
        <f t="shared" si="0"/>
        <v>-607.70500000000015</v>
      </c>
      <c r="J14">
        <f t="shared" si="0"/>
        <v>19.740000000000066</v>
      </c>
    </row>
    <row r="15" spans="1:14">
      <c r="A15">
        <v>14</v>
      </c>
      <c r="B15">
        <v>874.4</v>
      </c>
      <c r="C15">
        <v>408.84</v>
      </c>
      <c r="I15">
        <f t="shared" si="0"/>
        <v>-80.145000000000095</v>
      </c>
      <c r="J15">
        <f t="shared" si="0"/>
        <v>15.28000000000003</v>
      </c>
    </row>
    <row r="16" spans="1:14">
      <c r="A16">
        <v>15</v>
      </c>
      <c r="B16">
        <v>1634.33</v>
      </c>
      <c r="C16">
        <v>278.02999999999997</v>
      </c>
      <c r="I16">
        <f t="shared" si="0"/>
        <v>679.78499999999985</v>
      </c>
      <c r="J16">
        <f t="shared" si="0"/>
        <v>-115.52999999999997</v>
      </c>
    </row>
    <row r="17" spans="1:10">
      <c r="A17">
        <v>16</v>
      </c>
      <c r="B17">
        <v>1609.17</v>
      </c>
      <c r="C17">
        <v>125.53</v>
      </c>
      <c r="I17">
        <f t="shared" si="0"/>
        <v>654.625</v>
      </c>
      <c r="J17">
        <f t="shared" si="0"/>
        <v>-268.02999999999997</v>
      </c>
    </row>
    <row r="18" spans="1:10">
      <c r="A18">
        <v>17</v>
      </c>
      <c r="B18">
        <v>217.58</v>
      </c>
      <c r="C18">
        <v>297.38</v>
      </c>
      <c r="I18">
        <f t="shared" si="0"/>
        <v>-736.96500000000003</v>
      </c>
      <c r="J18">
        <f t="shared" si="0"/>
        <v>-96.17999999999995</v>
      </c>
    </row>
    <row r="19" spans="1:10">
      <c r="A19">
        <v>18</v>
      </c>
      <c r="B19">
        <v>303.58</v>
      </c>
      <c r="C19">
        <v>515.57000000000005</v>
      </c>
      <c r="I19">
        <f t="shared" si="0"/>
        <v>-650.96500000000015</v>
      </c>
      <c r="J19">
        <f t="shared" si="0"/>
        <v>122.0100000000001</v>
      </c>
    </row>
    <row r="20" spans="1:10">
      <c r="A20">
        <v>19</v>
      </c>
      <c r="B20">
        <v>1723.83</v>
      </c>
      <c r="C20">
        <v>215.7</v>
      </c>
      <c r="I20">
        <f t="shared" si="0"/>
        <v>769.28499999999985</v>
      </c>
      <c r="J20">
        <f t="shared" si="0"/>
        <v>-177.85999999999996</v>
      </c>
    </row>
    <row r="21" spans="1:10">
      <c r="A21">
        <v>20</v>
      </c>
      <c r="B21">
        <v>1142.44</v>
      </c>
      <c r="C21">
        <v>546.08000000000004</v>
      </c>
      <c r="I21">
        <f t="shared" si="0"/>
        <v>187.89499999999998</v>
      </c>
      <c r="J21">
        <f t="shared" si="0"/>
        <v>152.5200000000001</v>
      </c>
    </row>
    <row r="22" spans="1:10">
      <c r="A22">
        <v>21</v>
      </c>
      <c r="B22">
        <v>786.24</v>
      </c>
      <c r="C22">
        <v>1172.57</v>
      </c>
      <c r="I22">
        <f t="shared" si="0"/>
        <v>-168.30500000000006</v>
      </c>
      <c r="J22">
        <f t="shared" si="0"/>
        <v>779.01</v>
      </c>
    </row>
    <row r="23" spans="1:10">
      <c r="A23">
        <v>22</v>
      </c>
      <c r="B23">
        <v>567.13</v>
      </c>
      <c r="C23">
        <v>277.64999999999998</v>
      </c>
      <c r="I23">
        <f t="shared" si="0"/>
        <v>-387.41500000000008</v>
      </c>
      <c r="J23">
        <f t="shared" si="0"/>
        <v>-115.90999999999997</v>
      </c>
    </row>
    <row r="24" spans="1:10">
      <c r="A24">
        <v>23</v>
      </c>
      <c r="B24">
        <v>967</v>
      </c>
      <c r="C24">
        <v>331.21</v>
      </c>
      <c r="I24">
        <f t="shared" si="0"/>
        <v>12.454999999999927</v>
      </c>
      <c r="J24">
        <f t="shared" si="0"/>
        <v>-62.349999999999966</v>
      </c>
    </row>
    <row r="25" spans="1:10">
      <c r="A25">
        <v>24</v>
      </c>
      <c r="B25">
        <v>765.58</v>
      </c>
      <c r="C25">
        <v>538.59</v>
      </c>
      <c r="I25">
        <f t="shared" si="0"/>
        <v>-188.96500000000003</v>
      </c>
      <c r="J25">
        <f t="shared" si="0"/>
        <v>145.03000000000009</v>
      </c>
    </row>
    <row r="26" spans="1:10">
      <c r="A26">
        <v>25</v>
      </c>
      <c r="B26">
        <v>362.39</v>
      </c>
      <c r="C26">
        <v>873.76</v>
      </c>
      <c r="I26">
        <f t="shared" si="0"/>
        <v>-592.15500000000009</v>
      </c>
      <c r="J26">
        <f t="shared" si="0"/>
        <v>480.20000000000005</v>
      </c>
    </row>
    <row r="27" spans="1:10">
      <c r="A27">
        <v>26</v>
      </c>
      <c r="B27">
        <v>583.04</v>
      </c>
      <c r="C27">
        <v>296.54000000000002</v>
      </c>
      <c r="I27">
        <f t="shared" si="0"/>
        <v>-371.50500000000011</v>
      </c>
      <c r="J27">
        <f t="shared" si="0"/>
        <v>-97.019999999999925</v>
      </c>
    </row>
    <row r="28" spans="1:10">
      <c r="A28">
        <v>27</v>
      </c>
      <c r="B28">
        <v>1508.42</v>
      </c>
      <c r="C28">
        <v>779.14</v>
      </c>
      <c r="I28">
        <f t="shared" si="0"/>
        <v>553.875</v>
      </c>
      <c r="J28">
        <f t="shared" si="0"/>
        <v>385.58000000000004</v>
      </c>
    </row>
    <row r="29" spans="1:10">
      <c r="A29">
        <v>28</v>
      </c>
      <c r="B29">
        <v>445.97</v>
      </c>
      <c r="C29">
        <v>693.15</v>
      </c>
      <c r="I29">
        <f t="shared" si="0"/>
        <v>-508.57500000000005</v>
      </c>
      <c r="J29">
        <f t="shared" si="0"/>
        <v>299.59000000000003</v>
      </c>
    </row>
    <row r="30" spans="1:10">
      <c r="A30">
        <v>29</v>
      </c>
      <c r="B30">
        <v>1537.25</v>
      </c>
      <c r="C30">
        <v>341.5</v>
      </c>
      <c r="I30">
        <f t="shared" si="0"/>
        <v>582.70499999999993</v>
      </c>
      <c r="J30">
        <f t="shared" si="0"/>
        <v>-52.059999999999945</v>
      </c>
    </row>
    <row r="31" spans="1:10">
      <c r="A31">
        <v>30</v>
      </c>
      <c r="B31">
        <v>225.85</v>
      </c>
      <c r="C31">
        <v>673.08</v>
      </c>
      <c r="I31">
        <f t="shared" si="0"/>
        <v>-728.69500000000005</v>
      </c>
      <c r="J31">
        <f t="shared" si="0"/>
        <v>279.5200000000001</v>
      </c>
    </row>
    <row r="32" spans="1:10">
      <c r="A32">
        <v>31</v>
      </c>
      <c r="B32">
        <v>560.98</v>
      </c>
      <c r="C32">
        <v>502.07</v>
      </c>
      <c r="I32">
        <f t="shared" si="0"/>
        <v>-393.56500000000005</v>
      </c>
      <c r="J32">
        <f t="shared" si="0"/>
        <v>108.51000000000005</v>
      </c>
    </row>
    <row r="33" spans="1:10">
      <c r="A33">
        <v>32</v>
      </c>
      <c r="B33">
        <v>400.81</v>
      </c>
      <c r="C33">
        <v>185.07</v>
      </c>
      <c r="I33">
        <f t="shared" si="0"/>
        <v>-553.73500000000013</v>
      </c>
      <c r="J33">
        <f t="shared" si="0"/>
        <v>-208.48999999999995</v>
      </c>
    </row>
    <row r="34" spans="1:10">
      <c r="A34">
        <v>33</v>
      </c>
      <c r="B34">
        <v>1520.34</v>
      </c>
      <c r="C34">
        <v>378.28</v>
      </c>
      <c r="I34">
        <f t="shared" si="0"/>
        <v>565.79499999999985</v>
      </c>
      <c r="J34">
        <f t="shared" si="0"/>
        <v>-15.279999999999973</v>
      </c>
    </row>
    <row r="35" spans="1:10">
      <c r="A35">
        <v>34</v>
      </c>
      <c r="B35">
        <v>2344.52</v>
      </c>
      <c r="C35">
        <v>872.12</v>
      </c>
      <c r="I35">
        <f t="shared" si="0"/>
        <v>1389.9749999999999</v>
      </c>
      <c r="J35">
        <f t="shared" si="0"/>
        <v>478.56000000000006</v>
      </c>
    </row>
    <row r="36" spans="1:10">
      <c r="A36">
        <v>35</v>
      </c>
      <c r="B36">
        <v>1470.31</v>
      </c>
      <c r="C36">
        <v>253.03</v>
      </c>
      <c r="I36">
        <f t="shared" si="0"/>
        <v>515.76499999999987</v>
      </c>
      <c r="J36">
        <f t="shared" si="0"/>
        <v>-140.52999999999994</v>
      </c>
    </row>
    <row r="37" spans="1:10">
      <c r="A37">
        <v>36</v>
      </c>
      <c r="B37">
        <v>158.76</v>
      </c>
      <c r="C37">
        <v>643.24</v>
      </c>
      <c r="I37">
        <f t="shared" si="0"/>
        <v>-795.78500000000008</v>
      </c>
      <c r="J37">
        <f t="shared" si="0"/>
        <v>249.68000000000006</v>
      </c>
    </row>
    <row r="39" spans="1:10">
      <c r="B39">
        <f>SUMIF(C2:C37,"&lt;200",B2:B37)</f>
        <v>4849.5400000000009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N23" sqref="N23"/>
    </sheetView>
  </sheetViews>
  <sheetFormatPr defaultRowHeight="15"/>
  <sheetData>
    <row r="1" spans="1:2">
      <c r="A1" s="3" t="s">
        <v>15</v>
      </c>
      <c r="B1" s="3" t="s">
        <v>17</v>
      </c>
    </row>
    <row r="2" spans="1:2">
      <c r="A2" s="1">
        <v>158.76</v>
      </c>
      <c r="B2" s="1">
        <v>1</v>
      </c>
    </row>
    <row r="3" spans="1:2">
      <c r="A3" s="1">
        <v>523.05333333333328</v>
      </c>
      <c r="B3" s="1">
        <v>9</v>
      </c>
    </row>
    <row r="4" spans="1:2">
      <c r="A4" s="1">
        <v>887.34666666666669</v>
      </c>
      <c r="B4" s="1">
        <v>7</v>
      </c>
    </row>
    <row r="5" spans="1:2">
      <c r="A5" s="1">
        <v>1251.6400000000001</v>
      </c>
      <c r="B5" s="1">
        <v>6</v>
      </c>
    </row>
    <row r="6" spans="1:2">
      <c r="A6" s="1">
        <v>1615.9333333333334</v>
      </c>
      <c r="B6" s="1">
        <v>7</v>
      </c>
    </row>
    <row r="7" spans="1:2">
      <c r="A7" s="1">
        <v>1980.2266666666667</v>
      </c>
      <c r="B7" s="1">
        <v>5</v>
      </c>
    </row>
    <row r="8" spans="1:2" ht="15.75" thickBot="1">
      <c r="A8" s="2" t="s">
        <v>16</v>
      </c>
      <c r="B8" s="2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D8" sqref="D8"/>
    </sheetView>
  </sheetViews>
  <sheetFormatPr defaultRowHeight="15"/>
  <sheetData>
    <row r="1" spans="1:3" ht="15.75">
      <c r="A1" s="4" t="s">
        <v>18</v>
      </c>
      <c r="B1" s="4" t="s">
        <v>1</v>
      </c>
      <c r="C1" s="4" t="s">
        <v>2</v>
      </c>
    </row>
    <row r="2" spans="1:3" ht="15.75">
      <c r="A2" s="4" t="s">
        <v>19</v>
      </c>
      <c r="B2" s="5">
        <v>1.27</v>
      </c>
      <c r="C2" s="5">
        <v>1.1100000000000001</v>
      </c>
    </row>
    <row r="3" spans="1:3" ht="15.75">
      <c r="A3" s="4" t="s">
        <v>20</v>
      </c>
      <c r="B3" s="5">
        <v>1.55</v>
      </c>
      <c r="C3" s="5">
        <v>1.7</v>
      </c>
    </row>
    <row r="4" spans="1:3" ht="15.75">
      <c r="A4" s="4" t="s">
        <v>21</v>
      </c>
      <c r="B4" s="5">
        <v>0.68</v>
      </c>
      <c r="C4" s="5">
        <v>0.61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7"/>
  <sheetViews>
    <sheetView workbookViewId="0">
      <selection activeCell="F27" sqref="F27:F28"/>
    </sheetView>
  </sheetViews>
  <sheetFormatPr defaultRowHeight="15"/>
  <sheetData>
    <row r="1" spans="1:3">
      <c r="A1" t="str">
        <f>Sheet1!A1</f>
        <v>House</v>
      </c>
      <c r="B1" t="str">
        <f>Sheet1!B1</f>
        <v>year1</v>
      </c>
      <c r="C1" t="str">
        <f>Sheet1!C1</f>
        <v>year2</v>
      </c>
    </row>
    <row r="2" spans="1:3">
      <c r="A2">
        <f>Sheet1!A2</f>
        <v>1</v>
      </c>
      <c r="B2">
        <f>Sheet1!B2*currency!B$2</f>
        <v>1312.6846999999998</v>
      </c>
      <c r="C2">
        <f>Sheet1!C2*currency!C$2</f>
        <v>360.33930000000004</v>
      </c>
    </row>
    <row r="3" spans="1:3">
      <c r="A3">
        <f>Sheet1!A3</f>
        <v>2</v>
      </c>
      <c r="B3">
        <f>Sheet1!B3*currency!B$2</f>
        <v>1316.3423</v>
      </c>
      <c r="C3">
        <f>Sheet1!C3*currency!C$2</f>
        <v>487.37880000000001</v>
      </c>
    </row>
    <row r="4" spans="1:3">
      <c r="A4">
        <f>Sheet1!A4</f>
        <v>3</v>
      </c>
      <c r="B4">
        <f>Sheet1!B4*currency!B$2</f>
        <v>455.24419999999998</v>
      </c>
      <c r="C4">
        <f>Sheet1!C4*currency!C$2</f>
        <v>150.52710000000002</v>
      </c>
    </row>
    <row r="5" spans="1:3">
      <c r="A5">
        <f>Sheet1!A5</f>
        <v>4</v>
      </c>
      <c r="B5">
        <f>Sheet1!B5*currency!B$2</f>
        <v>337.92160000000001</v>
      </c>
      <c r="C5">
        <f>Sheet1!C5*currency!C$2</f>
        <v>493.75020000000006</v>
      </c>
    </row>
    <row r="6" spans="1:3">
      <c r="A6">
        <f>Sheet1!A6</f>
        <v>5</v>
      </c>
      <c r="B6">
        <f>Sheet1!B6*currency!B$2</f>
        <v>2083.9430000000002</v>
      </c>
      <c r="C6">
        <f>Sheet1!C6*currency!C$2</f>
        <v>488.72190000000006</v>
      </c>
    </row>
    <row r="7" spans="1:3">
      <c r="A7">
        <f>Sheet1!A7</f>
        <v>6</v>
      </c>
      <c r="B7">
        <f>Sheet1!B7*currency!B$2</f>
        <v>1303.1596999999999</v>
      </c>
      <c r="C7">
        <f>Sheet1!C7*currency!C$2</f>
        <v>248.10720000000003</v>
      </c>
    </row>
    <row r="8" spans="1:3">
      <c r="A8">
        <f>Sheet1!A8</f>
        <v>7</v>
      </c>
      <c r="B8">
        <f>Sheet1!B8*currency!B$2</f>
        <v>2177.9992000000002</v>
      </c>
      <c r="C8">
        <f>Sheet1!C8*currency!C$2</f>
        <v>395.98140000000006</v>
      </c>
    </row>
    <row r="9" spans="1:3">
      <c r="A9">
        <f>Sheet1!A9</f>
        <v>8</v>
      </c>
      <c r="B9">
        <f>Sheet1!B9*currency!B$2</f>
        <v>1991.8680000000002</v>
      </c>
      <c r="C9">
        <f>Sheet1!C9*currency!C$2</f>
        <v>400.37700000000001</v>
      </c>
    </row>
    <row r="10" spans="1:3">
      <c r="A10">
        <f>Sheet1!A10</f>
        <v>9</v>
      </c>
      <c r="B10">
        <f>Sheet1!B10*currency!B$2</f>
        <v>1679.8924999999999</v>
      </c>
      <c r="C10">
        <f>Sheet1!C10*currency!C$2</f>
        <v>836.08530000000007</v>
      </c>
    </row>
    <row r="11" spans="1:3">
      <c r="A11">
        <f>Sheet1!A11</f>
        <v>10</v>
      </c>
      <c r="B11">
        <f>Sheet1!B11*currency!B$2</f>
        <v>2087.4228000000003</v>
      </c>
      <c r="C11">
        <f>Sheet1!C11*currency!C$2</f>
        <v>164.73510000000002</v>
      </c>
    </row>
    <row r="12" spans="1:3">
      <c r="A12">
        <f>Sheet1!A12</f>
        <v>11</v>
      </c>
      <c r="B12">
        <f>Sheet1!B12*currency!B$2</f>
        <v>1196.4543000000001</v>
      </c>
      <c r="C12">
        <f>Sheet1!C12*currency!C$2</f>
        <v>528.72630000000004</v>
      </c>
    </row>
    <row r="13" spans="1:3">
      <c r="A13">
        <f>Sheet1!A13</f>
        <v>12</v>
      </c>
      <c r="B13">
        <f>Sheet1!B13*currency!B$2</f>
        <v>1063.5742</v>
      </c>
      <c r="C13">
        <f>Sheet1!C13*currency!C$2</f>
        <v>197.7687</v>
      </c>
    </row>
    <row r="14" spans="1:3">
      <c r="A14">
        <f>Sheet1!A14</f>
        <v>13</v>
      </c>
      <c r="B14">
        <f>Sheet1!B14*currency!B$2</f>
        <v>440.48679999999996</v>
      </c>
      <c r="C14">
        <f>Sheet1!C14*currency!C$2</f>
        <v>458.76300000000003</v>
      </c>
    </row>
    <row r="15" spans="1:3">
      <c r="A15">
        <f>Sheet1!A15</f>
        <v>14</v>
      </c>
      <c r="B15">
        <f>Sheet1!B15*currency!B$2</f>
        <v>1110.4880000000001</v>
      </c>
      <c r="C15">
        <f>Sheet1!C15*currency!C$2</f>
        <v>453.81240000000003</v>
      </c>
    </row>
    <row r="16" spans="1:3">
      <c r="A16">
        <f>Sheet1!A16</f>
        <v>15</v>
      </c>
      <c r="B16">
        <f>Sheet1!B16*currency!B$2</f>
        <v>2075.5990999999999</v>
      </c>
      <c r="C16">
        <f>Sheet1!C16*currency!C$2</f>
        <v>308.61329999999998</v>
      </c>
    </row>
    <row r="17" spans="1:3">
      <c r="A17">
        <f>Sheet1!A17</f>
        <v>16</v>
      </c>
      <c r="B17">
        <f>Sheet1!B17*currency!B$2</f>
        <v>2043.6459000000002</v>
      </c>
      <c r="C17">
        <f>Sheet1!C17*currency!C$2</f>
        <v>139.3383</v>
      </c>
    </row>
    <row r="18" spans="1:3">
      <c r="A18">
        <f>Sheet1!A18</f>
        <v>17</v>
      </c>
      <c r="B18">
        <f>Sheet1!B18*currency!B$2</f>
        <v>276.32660000000004</v>
      </c>
      <c r="C18">
        <f>Sheet1!C18*currency!C$2</f>
        <v>330.09180000000003</v>
      </c>
    </row>
    <row r="19" spans="1:3">
      <c r="A19">
        <f>Sheet1!A19</f>
        <v>18</v>
      </c>
      <c r="B19">
        <f>Sheet1!B19*currency!B$2</f>
        <v>385.54660000000001</v>
      </c>
      <c r="C19">
        <f>Sheet1!C19*currency!C$2</f>
        <v>572.28270000000009</v>
      </c>
    </row>
    <row r="20" spans="1:3">
      <c r="A20">
        <f>Sheet1!A20</f>
        <v>19</v>
      </c>
      <c r="B20">
        <f>Sheet1!B20*currency!B$2</f>
        <v>2189.2640999999999</v>
      </c>
      <c r="C20">
        <f>Sheet1!C20*currency!C$2</f>
        <v>239.42700000000002</v>
      </c>
    </row>
    <row r="21" spans="1:3">
      <c r="A21">
        <f>Sheet1!A21</f>
        <v>20</v>
      </c>
      <c r="B21">
        <f>Sheet1!B21*currency!B$2</f>
        <v>1450.8988000000002</v>
      </c>
      <c r="C21">
        <f>Sheet1!C21*currency!C$2</f>
        <v>606.14880000000005</v>
      </c>
    </row>
    <row r="22" spans="1:3">
      <c r="A22">
        <f>Sheet1!A22</f>
        <v>21</v>
      </c>
      <c r="B22">
        <f>Sheet1!B22*currency!B$2</f>
        <v>998.52480000000003</v>
      </c>
      <c r="C22">
        <f>Sheet1!C22*currency!C$2</f>
        <v>1301.5527</v>
      </c>
    </row>
    <row r="23" spans="1:3">
      <c r="A23">
        <f>Sheet1!A23</f>
        <v>22</v>
      </c>
      <c r="B23">
        <f>Sheet1!B23*currency!B$2</f>
        <v>720.25509999999997</v>
      </c>
      <c r="C23">
        <f>Sheet1!C23*currency!C$2</f>
        <v>308.19150000000002</v>
      </c>
    </row>
    <row r="24" spans="1:3">
      <c r="A24">
        <f>Sheet1!A24</f>
        <v>23</v>
      </c>
      <c r="B24">
        <f>Sheet1!B24*currency!B$2</f>
        <v>1228.0899999999999</v>
      </c>
      <c r="C24">
        <f>Sheet1!C24*currency!C$2</f>
        <v>367.6431</v>
      </c>
    </row>
    <row r="25" spans="1:3">
      <c r="A25">
        <f>Sheet1!A25</f>
        <v>24</v>
      </c>
      <c r="B25">
        <f>Sheet1!B25*currency!B$2</f>
        <v>972.28660000000002</v>
      </c>
      <c r="C25">
        <f>Sheet1!C25*currency!C$2</f>
        <v>597.83490000000006</v>
      </c>
    </row>
    <row r="26" spans="1:3">
      <c r="A26">
        <f>Sheet1!A26</f>
        <v>25</v>
      </c>
      <c r="B26">
        <f>Sheet1!B26*currency!B$2</f>
        <v>460.2353</v>
      </c>
      <c r="C26">
        <f>Sheet1!C26*currency!C$2</f>
        <v>969.87360000000012</v>
      </c>
    </row>
    <row r="27" spans="1:3">
      <c r="A27">
        <f>Sheet1!A27</f>
        <v>26</v>
      </c>
      <c r="B27">
        <f>Sheet1!B27*currency!B$2</f>
        <v>740.46079999999995</v>
      </c>
      <c r="C27">
        <f>Sheet1!C27*currency!C$2</f>
        <v>329.15940000000006</v>
      </c>
    </row>
    <row r="28" spans="1:3">
      <c r="A28">
        <f>Sheet1!A28</f>
        <v>27</v>
      </c>
      <c r="B28">
        <f>Sheet1!B28*currency!B$2</f>
        <v>1915.6934000000001</v>
      </c>
      <c r="C28">
        <f>Sheet1!C28*currency!C$2</f>
        <v>864.84540000000004</v>
      </c>
    </row>
    <row r="29" spans="1:3">
      <c r="A29">
        <f>Sheet1!A29</f>
        <v>28</v>
      </c>
      <c r="B29">
        <f>Sheet1!B29*currency!B$2</f>
        <v>566.38190000000009</v>
      </c>
      <c r="C29">
        <f>Sheet1!C29*currency!C$2</f>
        <v>769.39650000000006</v>
      </c>
    </row>
    <row r="30" spans="1:3">
      <c r="A30">
        <f>Sheet1!A30</f>
        <v>29</v>
      </c>
      <c r="B30">
        <f>Sheet1!B30*currency!B$2</f>
        <v>1952.3075000000001</v>
      </c>
      <c r="C30">
        <f>Sheet1!C30*currency!C$2</f>
        <v>379.06500000000005</v>
      </c>
    </row>
    <row r="31" spans="1:3">
      <c r="A31">
        <f>Sheet1!A31</f>
        <v>30</v>
      </c>
      <c r="B31">
        <f>Sheet1!B31*currency!B$2</f>
        <v>286.8295</v>
      </c>
      <c r="C31">
        <f>Sheet1!C31*currency!C$2</f>
        <v>747.11880000000008</v>
      </c>
    </row>
    <row r="32" spans="1:3">
      <c r="A32">
        <f>Sheet1!A32</f>
        <v>31</v>
      </c>
      <c r="B32">
        <f>Sheet1!B32*currency!B$2</f>
        <v>712.44460000000004</v>
      </c>
      <c r="C32">
        <f>Sheet1!C32*currency!C$2</f>
        <v>557.29770000000008</v>
      </c>
    </row>
    <row r="33" spans="1:3">
      <c r="A33">
        <f>Sheet1!A33</f>
        <v>32</v>
      </c>
      <c r="B33">
        <f>Sheet1!B33*currency!B$2</f>
        <v>509.02870000000001</v>
      </c>
      <c r="C33">
        <f>Sheet1!C33*currency!C$2</f>
        <v>205.42770000000002</v>
      </c>
    </row>
    <row r="34" spans="1:3">
      <c r="A34">
        <f>Sheet1!A34</f>
        <v>33</v>
      </c>
      <c r="B34">
        <f>Sheet1!B34*currency!B$2</f>
        <v>1930.8317999999999</v>
      </c>
      <c r="C34">
        <f>Sheet1!C34*currency!C$2</f>
        <v>419.89080000000001</v>
      </c>
    </row>
    <row r="35" spans="1:3">
      <c r="A35">
        <f>Sheet1!A35</f>
        <v>34</v>
      </c>
      <c r="B35">
        <f>Sheet1!B35*currency!B$2</f>
        <v>2977.5403999999999</v>
      </c>
      <c r="C35">
        <f>Sheet1!C35*currency!C$2</f>
        <v>968.05320000000006</v>
      </c>
    </row>
    <row r="36" spans="1:3">
      <c r="A36">
        <f>Sheet1!A36</f>
        <v>35</v>
      </c>
      <c r="B36">
        <f>Sheet1!B36*currency!B$2</f>
        <v>1867.2936999999999</v>
      </c>
      <c r="C36">
        <f>Sheet1!C36*currency!C$2</f>
        <v>280.86330000000004</v>
      </c>
    </row>
    <row r="37" spans="1:3">
      <c r="A37">
        <f>Sheet1!A37</f>
        <v>36</v>
      </c>
      <c r="B37">
        <f>Sheet1!B37*currency!B$2</f>
        <v>201.62519999999998</v>
      </c>
      <c r="C37">
        <f>Sheet1!C37*currency!C$2</f>
        <v>713.99640000000011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7"/>
  <sheetViews>
    <sheetView topLeftCell="A3" workbookViewId="0">
      <selection activeCell="B2" sqref="B2:C37"/>
    </sheetView>
  </sheetViews>
  <sheetFormatPr defaultRowHeight="15"/>
  <sheetData>
    <row r="1" spans="1:3">
      <c r="A1" t="str">
        <f>Sheet1!A1</f>
        <v>House</v>
      </c>
      <c r="B1" t="str">
        <f>Sheet1!B1</f>
        <v>year1</v>
      </c>
      <c r="C1" t="str">
        <f>Sheet1!C1</f>
        <v>year2</v>
      </c>
    </row>
    <row r="2" spans="1:3">
      <c r="A2">
        <f>Sheet1!A2</f>
        <v>1</v>
      </c>
      <c r="B2">
        <f>Sheet1!B2*currency!B$3</f>
        <v>1602.0954999999999</v>
      </c>
      <c r="C2">
        <f>Sheet1!C2*currency!C$3</f>
        <v>551.87099999999998</v>
      </c>
    </row>
    <row r="3" spans="1:3">
      <c r="A3">
        <f>Sheet1!A3</f>
        <v>2</v>
      </c>
      <c r="B3">
        <f>Sheet1!B3*currency!B$3</f>
        <v>1606.5595000000001</v>
      </c>
      <c r="C3">
        <f>Sheet1!C3*currency!C$3</f>
        <v>746.43599999999992</v>
      </c>
    </row>
    <row r="4" spans="1:3">
      <c r="A4">
        <f>Sheet1!A4</f>
        <v>3</v>
      </c>
      <c r="B4">
        <f>Sheet1!B4*currency!B$3</f>
        <v>555.61299999999994</v>
      </c>
      <c r="C4">
        <f>Sheet1!C4*currency!C$3</f>
        <v>230.53700000000001</v>
      </c>
    </row>
    <row r="5" spans="1:3">
      <c r="A5">
        <f>Sheet1!A5</f>
        <v>4</v>
      </c>
      <c r="B5">
        <f>Sheet1!B5*currency!B$3</f>
        <v>412.42399999999998</v>
      </c>
      <c r="C5">
        <f>Sheet1!C5*currency!C$3</f>
        <v>756.19399999999996</v>
      </c>
    </row>
    <row r="6" spans="1:3">
      <c r="A6">
        <f>Sheet1!A6</f>
        <v>5</v>
      </c>
      <c r="B6">
        <f>Sheet1!B6*currency!B$3</f>
        <v>2543.3950000000004</v>
      </c>
      <c r="C6">
        <f>Sheet1!C6*currency!C$3</f>
        <v>748.49300000000005</v>
      </c>
    </row>
    <row r="7" spans="1:3">
      <c r="A7">
        <f>Sheet1!A7</f>
        <v>6</v>
      </c>
      <c r="B7">
        <f>Sheet1!B7*currency!B$3</f>
        <v>1590.4704999999999</v>
      </c>
      <c r="C7">
        <f>Sheet1!C7*currency!C$3</f>
        <v>379.98399999999998</v>
      </c>
    </row>
    <row r="8" spans="1:3">
      <c r="A8">
        <f>Sheet1!A8</f>
        <v>7</v>
      </c>
      <c r="B8">
        <f>Sheet1!B8*currency!B$3</f>
        <v>2658.1880000000001</v>
      </c>
      <c r="C8">
        <f>Sheet1!C8*currency!C$3</f>
        <v>606.45799999999997</v>
      </c>
    </row>
    <row r="9" spans="1:3">
      <c r="A9">
        <f>Sheet1!A9</f>
        <v>8</v>
      </c>
      <c r="B9">
        <f>Sheet1!B9*currency!B$3</f>
        <v>2431.0200000000004</v>
      </c>
      <c r="C9">
        <f>Sheet1!C9*currency!C$3</f>
        <v>613.18999999999994</v>
      </c>
    </row>
    <row r="10" spans="1:3">
      <c r="A10">
        <f>Sheet1!A10</f>
        <v>9</v>
      </c>
      <c r="B10">
        <f>Sheet1!B10*currency!B$3</f>
        <v>2050.2625000000003</v>
      </c>
      <c r="C10">
        <f>Sheet1!C10*currency!C$3</f>
        <v>1280.491</v>
      </c>
    </row>
    <row r="11" spans="1:3">
      <c r="A11">
        <f>Sheet1!A11</f>
        <v>10</v>
      </c>
      <c r="B11">
        <f>Sheet1!B11*currency!B$3</f>
        <v>2547.6420000000003</v>
      </c>
      <c r="C11">
        <f>Sheet1!C11*currency!C$3</f>
        <v>252.297</v>
      </c>
    </row>
    <row r="12" spans="1:3">
      <c r="A12">
        <f>Sheet1!A12</f>
        <v>11</v>
      </c>
      <c r="B12">
        <f>Sheet1!B12*currency!B$3</f>
        <v>1460.2395000000001</v>
      </c>
      <c r="C12">
        <f>Sheet1!C12*currency!C$3</f>
        <v>809.76099999999997</v>
      </c>
    </row>
    <row r="13" spans="1:3">
      <c r="A13">
        <f>Sheet1!A13</f>
        <v>12</v>
      </c>
      <c r="B13">
        <f>Sheet1!B13*currency!B$3</f>
        <v>1298.0630000000001</v>
      </c>
      <c r="C13">
        <f>Sheet1!C13*currency!C$3</f>
        <v>302.88899999999995</v>
      </c>
    </row>
    <row r="14" spans="1:3">
      <c r="A14">
        <f>Sheet1!A14</f>
        <v>13</v>
      </c>
      <c r="B14">
        <f>Sheet1!B14*currency!B$3</f>
        <v>537.60199999999998</v>
      </c>
      <c r="C14">
        <f>Sheet1!C14*currency!C$3</f>
        <v>702.61</v>
      </c>
    </row>
    <row r="15" spans="1:3">
      <c r="A15">
        <f>Sheet1!A15</f>
        <v>14</v>
      </c>
      <c r="B15">
        <f>Sheet1!B15*currency!B$3</f>
        <v>1355.32</v>
      </c>
      <c r="C15">
        <f>Sheet1!C15*currency!C$3</f>
        <v>695.02799999999991</v>
      </c>
    </row>
    <row r="16" spans="1:3">
      <c r="A16">
        <f>Sheet1!A16</f>
        <v>15</v>
      </c>
      <c r="B16">
        <f>Sheet1!B16*currency!B$3</f>
        <v>2533.2114999999999</v>
      </c>
      <c r="C16">
        <f>Sheet1!C16*currency!C$3</f>
        <v>472.65099999999995</v>
      </c>
    </row>
    <row r="17" spans="1:3">
      <c r="A17">
        <f>Sheet1!A17</f>
        <v>16</v>
      </c>
      <c r="B17">
        <f>Sheet1!B17*currency!B$3</f>
        <v>2494.2135000000003</v>
      </c>
      <c r="C17">
        <f>Sheet1!C17*currency!C$3</f>
        <v>213.40100000000001</v>
      </c>
    </row>
    <row r="18" spans="1:3">
      <c r="A18">
        <f>Sheet1!A18</f>
        <v>17</v>
      </c>
      <c r="B18">
        <f>Sheet1!B18*currency!B$3</f>
        <v>337.24900000000002</v>
      </c>
      <c r="C18">
        <f>Sheet1!C18*currency!C$3</f>
        <v>505.54599999999999</v>
      </c>
    </row>
    <row r="19" spans="1:3">
      <c r="A19">
        <f>Sheet1!A19</f>
        <v>18</v>
      </c>
      <c r="B19">
        <f>Sheet1!B19*currency!B$3</f>
        <v>470.54899999999998</v>
      </c>
      <c r="C19">
        <f>Sheet1!C19*currency!C$3</f>
        <v>876.46900000000005</v>
      </c>
    </row>
    <row r="20" spans="1:3">
      <c r="A20">
        <f>Sheet1!A20</f>
        <v>19</v>
      </c>
      <c r="B20">
        <f>Sheet1!B20*currency!B$3</f>
        <v>2671.9364999999998</v>
      </c>
      <c r="C20">
        <f>Sheet1!C20*currency!C$3</f>
        <v>366.69</v>
      </c>
    </row>
    <row r="21" spans="1:3">
      <c r="A21">
        <f>Sheet1!A21</f>
        <v>20</v>
      </c>
      <c r="B21">
        <f>Sheet1!B21*currency!B$3</f>
        <v>1770.7820000000002</v>
      </c>
      <c r="C21">
        <f>Sheet1!C21*currency!C$3</f>
        <v>928.33600000000001</v>
      </c>
    </row>
    <row r="22" spans="1:3">
      <c r="A22">
        <f>Sheet1!A22</f>
        <v>21</v>
      </c>
      <c r="B22">
        <f>Sheet1!B22*currency!B$3</f>
        <v>1218.672</v>
      </c>
      <c r="C22">
        <f>Sheet1!C22*currency!C$3</f>
        <v>1993.3689999999999</v>
      </c>
    </row>
    <row r="23" spans="1:3">
      <c r="A23">
        <f>Sheet1!A23</f>
        <v>22</v>
      </c>
      <c r="B23">
        <f>Sheet1!B23*currency!B$3</f>
        <v>879.05150000000003</v>
      </c>
      <c r="C23">
        <f>Sheet1!C23*currency!C$3</f>
        <v>472.00499999999994</v>
      </c>
    </row>
    <row r="24" spans="1:3">
      <c r="A24">
        <f>Sheet1!A24</f>
        <v>23</v>
      </c>
      <c r="B24">
        <f>Sheet1!B24*currency!B$3</f>
        <v>1498.8500000000001</v>
      </c>
      <c r="C24">
        <f>Sheet1!C24*currency!C$3</f>
        <v>563.0569999999999</v>
      </c>
    </row>
    <row r="25" spans="1:3">
      <c r="A25">
        <f>Sheet1!A25</f>
        <v>24</v>
      </c>
      <c r="B25">
        <f>Sheet1!B25*currency!B$3</f>
        <v>1186.6490000000001</v>
      </c>
      <c r="C25">
        <f>Sheet1!C25*currency!C$3</f>
        <v>915.60300000000007</v>
      </c>
    </row>
    <row r="26" spans="1:3">
      <c r="A26">
        <f>Sheet1!A26</f>
        <v>25</v>
      </c>
      <c r="B26">
        <f>Sheet1!B26*currency!B$3</f>
        <v>561.70449999999994</v>
      </c>
      <c r="C26">
        <f>Sheet1!C26*currency!C$3</f>
        <v>1485.3920000000001</v>
      </c>
    </row>
    <row r="27" spans="1:3">
      <c r="A27">
        <f>Sheet1!A27</f>
        <v>26</v>
      </c>
      <c r="B27">
        <f>Sheet1!B27*currency!B$3</f>
        <v>903.71199999999999</v>
      </c>
      <c r="C27">
        <f>Sheet1!C27*currency!C$3</f>
        <v>504.11799999999999</v>
      </c>
    </row>
    <row r="28" spans="1:3">
      <c r="A28">
        <f>Sheet1!A28</f>
        <v>27</v>
      </c>
      <c r="B28">
        <f>Sheet1!B28*currency!B$3</f>
        <v>2338.0510000000004</v>
      </c>
      <c r="C28">
        <f>Sheet1!C28*currency!C$3</f>
        <v>1324.538</v>
      </c>
    </row>
    <row r="29" spans="1:3">
      <c r="A29">
        <f>Sheet1!A29</f>
        <v>28</v>
      </c>
      <c r="B29">
        <f>Sheet1!B29*currency!B$3</f>
        <v>691.25350000000003</v>
      </c>
      <c r="C29">
        <f>Sheet1!C29*currency!C$3</f>
        <v>1178.355</v>
      </c>
    </row>
    <row r="30" spans="1:3">
      <c r="A30">
        <f>Sheet1!A30</f>
        <v>29</v>
      </c>
      <c r="B30">
        <f>Sheet1!B30*currency!B$3</f>
        <v>2382.7375000000002</v>
      </c>
      <c r="C30">
        <f>Sheet1!C30*currency!C$3</f>
        <v>580.54999999999995</v>
      </c>
    </row>
    <row r="31" spans="1:3">
      <c r="A31">
        <f>Sheet1!A31</f>
        <v>30</v>
      </c>
      <c r="B31">
        <f>Sheet1!B31*currency!B$3</f>
        <v>350.0675</v>
      </c>
      <c r="C31">
        <f>Sheet1!C31*currency!C$3</f>
        <v>1144.2360000000001</v>
      </c>
    </row>
    <row r="32" spans="1:3">
      <c r="A32">
        <f>Sheet1!A32</f>
        <v>31</v>
      </c>
      <c r="B32">
        <f>Sheet1!B32*currency!B$3</f>
        <v>869.51900000000001</v>
      </c>
      <c r="C32">
        <f>Sheet1!C32*currency!C$3</f>
        <v>853.51900000000001</v>
      </c>
    </row>
    <row r="33" spans="1:3">
      <c r="A33">
        <f>Sheet1!A33</f>
        <v>32</v>
      </c>
      <c r="B33">
        <f>Sheet1!B33*currency!B$3</f>
        <v>621.25549999999998</v>
      </c>
      <c r="C33">
        <f>Sheet1!C33*currency!C$3</f>
        <v>314.61899999999997</v>
      </c>
    </row>
    <row r="34" spans="1:3">
      <c r="A34">
        <f>Sheet1!A34</f>
        <v>33</v>
      </c>
      <c r="B34">
        <f>Sheet1!B34*currency!B$3</f>
        <v>2356.527</v>
      </c>
      <c r="C34">
        <f>Sheet1!C34*currency!C$3</f>
        <v>643.07599999999991</v>
      </c>
    </row>
    <row r="35" spans="1:3">
      <c r="A35">
        <f>Sheet1!A35</f>
        <v>34</v>
      </c>
      <c r="B35">
        <f>Sheet1!B35*currency!B$3</f>
        <v>3634.0059999999999</v>
      </c>
      <c r="C35">
        <f>Sheet1!C35*currency!C$3</f>
        <v>1482.604</v>
      </c>
    </row>
    <row r="36" spans="1:3">
      <c r="A36">
        <f>Sheet1!A36</f>
        <v>35</v>
      </c>
      <c r="B36">
        <f>Sheet1!B36*currency!B$3</f>
        <v>2278.9805000000001</v>
      </c>
      <c r="C36">
        <f>Sheet1!C36*currency!C$3</f>
        <v>430.15100000000001</v>
      </c>
    </row>
    <row r="37" spans="1:3">
      <c r="A37">
        <f>Sheet1!A37</f>
        <v>36</v>
      </c>
      <c r="B37">
        <f>Sheet1!B37*currency!B$3</f>
        <v>246.078</v>
      </c>
      <c r="C37">
        <f>Sheet1!C37*currency!C$3</f>
        <v>1093.508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7"/>
  <sheetViews>
    <sheetView workbookViewId="0">
      <selection activeCell="F11" sqref="F11"/>
    </sheetView>
  </sheetViews>
  <sheetFormatPr defaultRowHeight="15"/>
  <sheetData>
    <row r="1" spans="1:3">
      <c r="A1" t="str">
        <f>Sheet1!A1</f>
        <v>House</v>
      </c>
      <c r="B1" t="str">
        <f>Sheet1!B1</f>
        <v>year1</v>
      </c>
      <c r="C1" t="str">
        <f>Sheet1!C1</f>
        <v>year2</v>
      </c>
    </row>
    <row r="2" spans="1:3">
      <c r="A2">
        <f>Sheet1!A2</f>
        <v>1</v>
      </c>
      <c r="B2">
        <f>Sheet1!B2*currency!B$4</f>
        <v>702.85479999999995</v>
      </c>
      <c r="C2">
        <f>Sheet1!C2*currency!C$4</f>
        <v>198.02429999999998</v>
      </c>
    </row>
    <row r="3" spans="1:3">
      <c r="A3">
        <f>Sheet1!A3</f>
        <v>2</v>
      </c>
      <c r="B3">
        <f>Sheet1!B3*currency!B$4</f>
        <v>704.81320000000005</v>
      </c>
      <c r="C3">
        <f>Sheet1!C3*currency!C$4</f>
        <v>267.83879999999999</v>
      </c>
    </row>
    <row r="4" spans="1:3">
      <c r="A4">
        <f>Sheet1!A4</f>
        <v>3</v>
      </c>
      <c r="B4">
        <f>Sheet1!B4*currency!B$4</f>
        <v>243.75280000000001</v>
      </c>
      <c r="C4">
        <f>Sheet1!C4*currency!C$4</f>
        <v>82.722100000000012</v>
      </c>
    </row>
    <row r="5" spans="1:3">
      <c r="A5">
        <f>Sheet1!A5</f>
        <v>4</v>
      </c>
      <c r="B5">
        <f>Sheet1!B5*currency!B$4</f>
        <v>180.93440000000001</v>
      </c>
      <c r="C5">
        <f>Sheet1!C5*currency!C$4</f>
        <v>271.34019999999998</v>
      </c>
    </row>
    <row r="6" spans="1:3">
      <c r="A6">
        <f>Sheet1!A6</f>
        <v>5</v>
      </c>
      <c r="B6">
        <f>Sheet1!B6*currency!B$4</f>
        <v>1115.8120000000001</v>
      </c>
      <c r="C6">
        <f>Sheet1!C6*currency!C$4</f>
        <v>268.57690000000002</v>
      </c>
    </row>
    <row r="7" spans="1:3">
      <c r="A7">
        <f>Sheet1!A7</f>
        <v>6</v>
      </c>
      <c r="B7">
        <f>Sheet1!B7*currency!B$4</f>
        <v>697.75479999999993</v>
      </c>
      <c r="C7">
        <f>Sheet1!C7*currency!C$4</f>
        <v>136.34720000000002</v>
      </c>
    </row>
    <row r="8" spans="1:3">
      <c r="A8">
        <f>Sheet1!A8</f>
        <v>7</v>
      </c>
      <c r="B8">
        <f>Sheet1!B8*currency!B$4</f>
        <v>1166.1728000000001</v>
      </c>
      <c r="C8">
        <f>Sheet1!C8*currency!C$4</f>
        <v>217.6114</v>
      </c>
    </row>
    <row r="9" spans="1:3">
      <c r="A9">
        <f>Sheet1!A9</f>
        <v>8</v>
      </c>
      <c r="B9">
        <f>Sheet1!B9*currency!B$4</f>
        <v>1066.5120000000002</v>
      </c>
      <c r="C9">
        <f>Sheet1!C9*currency!C$4</f>
        <v>220.02699999999999</v>
      </c>
    </row>
    <row r="10" spans="1:3">
      <c r="A10">
        <f>Sheet1!A10</f>
        <v>9</v>
      </c>
      <c r="B10">
        <f>Sheet1!B10*currency!B$4</f>
        <v>899.47</v>
      </c>
      <c r="C10">
        <f>Sheet1!C10*currency!C$4</f>
        <v>459.47030000000001</v>
      </c>
    </row>
    <row r="11" spans="1:3">
      <c r="A11">
        <f>Sheet1!A11</f>
        <v>10</v>
      </c>
      <c r="B11">
        <f>Sheet1!B11*currency!B$4</f>
        <v>1117.6752000000001</v>
      </c>
      <c r="C11">
        <f>Sheet1!C11*currency!C$4</f>
        <v>90.53009999999999</v>
      </c>
    </row>
    <row r="12" spans="1:3">
      <c r="A12">
        <f>Sheet1!A12</f>
        <v>11</v>
      </c>
      <c r="B12">
        <f>Sheet1!B12*currency!B$4</f>
        <v>640.62120000000004</v>
      </c>
      <c r="C12">
        <f>Sheet1!C12*currency!C$4</f>
        <v>290.56129999999996</v>
      </c>
    </row>
    <row r="13" spans="1:3">
      <c r="A13">
        <f>Sheet1!A13</f>
        <v>12</v>
      </c>
      <c r="B13">
        <f>Sheet1!B13*currency!B$4</f>
        <v>569.47280000000012</v>
      </c>
      <c r="C13">
        <f>Sheet1!C13*currency!C$4</f>
        <v>108.68369999999999</v>
      </c>
    </row>
    <row r="14" spans="1:3">
      <c r="A14">
        <f>Sheet1!A14</f>
        <v>13</v>
      </c>
      <c r="B14">
        <f>Sheet1!B14*currency!B$4</f>
        <v>235.85120000000001</v>
      </c>
      <c r="C14">
        <f>Sheet1!C14*currency!C$4</f>
        <v>252.113</v>
      </c>
    </row>
    <row r="15" spans="1:3">
      <c r="A15">
        <f>Sheet1!A15</f>
        <v>14</v>
      </c>
      <c r="B15">
        <f>Sheet1!B15*currency!B$4</f>
        <v>594.59199999999998</v>
      </c>
      <c r="C15">
        <f>Sheet1!C15*currency!C$4</f>
        <v>249.39239999999998</v>
      </c>
    </row>
    <row r="16" spans="1:3">
      <c r="A16">
        <f>Sheet1!A16</f>
        <v>15</v>
      </c>
      <c r="B16">
        <f>Sheet1!B16*currency!B$4</f>
        <v>1111.3444</v>
      </c>
      <c r="C16">
        <f>Sheet1!C16*currency!C$4</f>
        <v>169.59829999999997</v>
      </c>
    </row>
    <row r="17" spans="1:3">
      <c r="A17">
        <f>Sheet1!A17</f>
        <v>16</v>
      </c>
      <c r="B17">
        <f>Sheet1!B17*currency!B$4</f>
        <v>1094.2356000000002</v>
      </c>
      <c r="C17">
        <f>Sheet1!C17*currency!C$4</f>
        <v>76.573300000000003</v>
      </c>
    </row>
    <row r="18" spans="1:3">
      <c r="A18">
        <f>Sheet1!A18</f>
        <v>17</v>
      </c>
      <c r="B18">
        <f>Sheet1!B18*currency!B$4</f>
        <v>147.95440000000002</v>
      </c>
      <c r="C18">
        <f>Sheet1!C18*currency!C$4</f>
        <v>181.40179999999998</v>
      </c>
    </row>
    <row r="19" spans="1:3">
      <c r="A19">
        <f>Sheet1!A19</f>
        <v>18</v>
      </c>
      <c r="B19">
        <f>Sheet1!B19*currency!B$4</f>
        <v>206.43440000000001</v>
      </c>
      <c r="C19">
        <f>Sheet1!C19*currency!C$4</f>
        <v>314.49770000000001</v>
      </c>
    </row>
    <row r="20" spans="1:3">
      <c r="A20">
        <f>Sheet1!A20</f>
        <v>19</v>
      </c>
      <c r="B20">
        <f>Sheet1!B20*currency!B$4</f>
        <v>1172.2044000000001</v>
      </c>
      <c r="C20">
        <f>Sheet1!C20*currency!C$4</f>
        <v>131.577</v>
      </c>
    </row>
    <row r="21" spans="1:3">
      <c r="A21">
        <f>Sheet1!A21</f>
        <v>20</v>
      </c>
      <c r="B21">
        <f>Sheet1!B21*currency!B$4</f>
        <v>776.8592000000001</v>
      </c>
      <c r="C21">
        <f>Sheet1!C21*currency!C$4</f>
        <v>333.10880000000003</v>
      </c>
    </row>
    <row r="22" spans="1:3">
      <c r="A22">
        <f>Sheet1!A22</f>
        <v>21</v>
      </c>
      <c r="B22">
        <f>Sheet1!B22*currency!B$4</f>
        <v>534.64320000000009</v>
      </c>
      <c r="C22">
        <f>Sheet1!C22*currency!C$4</f>
        <v>715.26769999999999</v>
      </c>
    </row>
    <row r="23" spans="1:3">
      <c r="A23">
        <f>Sheet1!A23</f>
        <v>22</v>
      </c>
      <c r="B23">
        <f>Sheet1!B23*currency!B$4</f>
        <v>385.64840000000004</v>
      </c>
      <c r="C23">
        <f>Sheet1!C23*currency!C$4</f>
        <v>169.36649999999997</v>
      </c>
    </row>
    <row r="24" spans="1:3">
      <c r="A24">
        <f>Sheet1!A24</f>
        <v>23</v>
      </c>
      <c r="B24">
        <f>Sheet1!B24*currency!B$4</f>
        <v>657.56000000000006</v>
      </c>
      <c r="C24">
        <f>Sheet1!C24*currency!C$4</f>
        <v>202.03809999999999</v>
      </c>
    </row>
    <row r="25" spans="1:3">
      <c r="A25">
        <f>Sheet1!A25</f>
        <v>24</v>
      </c>
      <c r="B25">
        <f>Sheet1!B25*currency!B$4</f>
        <v>520.59440000000006</v>
      </c>
      <c r="C25">
        <f>Sheet1!C25*currency!C$4</f>
        <v>328.53989999999999</v>
      </c>
    </row>
    <row r="26" spans="1:3">
      <c r="A26">
        <f>Sheet1!A26</f>
        <v>25</v>
      </c>
      <c r="B26">
        <f>Sheet1!B26*currency!B$4</f>
        <v>246.42520000000002</v>
      </c>
      <c r="C26">
        <f>Sheet1!C26*currency!C$4</f>
        <v>532.99360000000001</v>
      </c>
    </row>
    <row r="27" spans="1:3">
      <c r="A27">
        <f>Sheet1!A27</f>
        <v>26</v>
      </c>
      <c r="B27">
        <f>Sheet1!B27*currency!B$4</f>
        <v>396.46719999999999</v>
      </c>
      <c r="C27">
        <f>Sheet1!C27*currency!C$4</f>
        <v>180.88939999999999</v>
      </c>
    </row>
    <row r="28" spans="1:3">
      <c r="A28">
        <f>Sheet1!A28</f>
        <v>27</v>
      </c>
      <c r="B28">
        <f>Sheet1!B28*currency!B$4</f>
        <v>1025.7256000000002</v>
      </c>
      <c r="C28">
        <f>Sheet1!C28*currency!C$4</f>
        <v>475.27539999999999</v>
      </c>
    </row>
    <row r="29" spans="1:3">
      <c r="A29">
        <f>Sheet1!A29</f>
        <v>28</v>
      </c>
      <c r="B29">
        <f>Sheet1!B29*currency!B$4</f>
        <v>303.25960000000003</v>
      </c>
      <c r="C29">
        <f>Sheet1!C29*currency!C$4</f>
        <v>422.82149999999996</v>
      </c>
    </row>
    <row r="30" spans="1:3">
      <c r="A30">
        <f>Sheet1!A30</f>
        <v>29</v>
      </c>
      <c r="B30">
        <f>Sheet1!B30*currency!B$4</f>
        <v>1045.3300000000002</v>
      </c>
      <c r="C30">
        <f>Sheet1!C30*currency!C$4</f>
        <v>208.315</v>
      </c>
    </row>
    <row r="31" spans="1:3">
      <c r="A31">
        <f>Sheet1!A31</f>
        <v>30</v>
      </c>
      <c r="B31">
        <f>Sheet1!B31*currency!B$4</f>
        <v>153.578</v>
      </c>
      <c r="C31">
        <f>Sheet1!C31*currency!C$4</f>
        <v>410.5788</v>
      </c>
    </row>
    <row r="32" spans="1:3">
      <c r="A32">
        <f>Sheet1!A32</f>
        <v>31</v>
      </c>
      <c r="B32">
        <f>Sheet1!B32*currency!B$4</f>
        <v>381.46640000000002</v>
      </c>
      <c r="C32">
        <f>Sheet1!C32*currency!C$4</f>
        <v>306.2627</v>
      </c>
    </row>
    <row r="33" spans="1:3">
      <c r="A33">
        <f>Sheet1!A33</f>
        <v>32</v>
      </c>
      <c r="B33">
        <f>Sheet1!B33*currency!B$4</f>
        <v>272.55080000000004</v>
      </c>
      <c r="C33">
        <f>Sheet1!C33*currency!C$4</f>
        <v>112.89269999999999</v>
      </c>
    </row>
    <row r="34" spans="1:3">
      <c r="A34">
        <f>Sheet1!A34</f>
        <v>33</v>
      </c>
      <c r="B34">
        <f>Sheet1!B34*currency!B$4</f>
        <v>1033.8312000000001</v>
      </c>
      <c r="C34">
        <f>Sheet1!C34*currency!C$4</f>
        <v>230.75079999999997</v>
      </c>
    </row>
    <row r="35" spans="1:3">
      <c r="A35">
        <f>Sheet1!A35</f>
        <v>34</v>
      </c>
      <c r="B35">
        <f>Sheet1!B35*currency!B$4</f>
        <v>1594.2736000000002</v>
      </c>
      <c r="C35">
        <f>Sheet1!C35*currency!C$4</f>
        <v>531.9932</v>
      </c>
    </row>
    <row r="36" spans="1:3">
      <c r="A36">
        <f>Sheet1!A36</f>
        <v>35</v>
      </c>
      <c r="B36">
        <f>Sheet1!B36*currency!B$4</f>
        <v>999.81080000000009</v>
      </c>
      <c r="C36">
        <f>Sheet1!C36*currency!C$4</f>
        <v>154.34829999999999</v>
      </c>
    </row>
    <row r="37" spans="1:3">
      <c r="A37">
        <f>Sheet1!A37</f>
        <v>36</v>
      </c>
      <c r="B37">
        <f>Sheet1!B37*currency!B$4</f>
        <v>107.9568</v>
      </c>
      <c r="C37">
        <f>Sheet1!C37*currency!C$4</f>
        <v>392.37639999999999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B11" sqref="B11"/>
    </sheetView>
  </sheetViews>
  <sheetFormatPr defaultRowHeight="15"/>
  <cols>
    <col min="1" max="1" width="10.7109375" bestFit="1" customWidth="1"/>
    <col min="2" max="2" width="15.7109375" bestFit="1" customWidth="1"/>
    <col min="6" max="6" width="12.5703125" bestFit="1" customWidth="1"/>
    <col min="7" max="7" width="9.5703125" bestFit="1" customWidth="1"/>
    <col min="8" max="8" width="9.85546875" bestFit="1" customWidth="1"/>
  </cols>
  <sheetData>
    <row r="1" spans="1:8">
      <c r="F1" t="s">
        <v>26</v>
      </c>
      <c r="G1" t="s">
        <v>27</v>
      </c>
      <c r="H1" t="s">
        <v>28</v>
      </c>
    </row>
    <row r="2" spans="1:8">
      <c r="B2" t="s">
        <v>25</v>
      </c>
      <c r="C2" t="s">
        <v>24</v>
      </c>
      <c r="F2" s="8">
        <v>1E-3</v>
      </c>
      <c r="G2">
        <f t="shared" ref="G2:H31" si="0">XNPV($F2,B$4:B$10,$A$4:$A$10)</f>
        <v>324.09104216198193</v>
      </c>
      <c r="H2">
        <f t="shared" si="0"/>
        <v>246.61961871011044</v>
      </c>
    </row>
    <row r="3" spans="1:8">
      <c r="A3" t="s">
        <v>22</v>
      </c>
      <c r="B3" t="s">
        <v>23</v>
      </c>
      <c r="C3" t="s">
        <v>23</v>
      </c>
      <c r="F3" s="8">
        <v>2E-3</v>
      </c>
      <c r="G3">
        <f t="shared" si="0"/>
        <v>307.52778867042844</v>
      </c>
      <c r="H3">
        <f t="shared" si="0"/>
        <v>230.83327060936017</v>
      </c>
    </row>
    <row r="4" spans="1:8">
      <c r="A4" s="6">
        <v>40430</v>
      </c>
      <c r="B4">
        <v>-3000</v>
      </c>
      <c r="C4">
        <v>-3000</v>
      </c>
      <c r="F4" s="8">
        <v>3.0000000000000001E-3</v>
      </c>
      <c r="G4">
        <f t="shared" si="0"/>
        <v>291.06346506303998</v>
      </c>
      <c r="H4">
        <f t="shared" si="0"/>
        <v>215.14030393949452</v>
      </c>
    </row>
    <row r="5" spans="1:8">
      <c r="A5" s="6">
        <v>40795</v>
      </c>
      <c r="B5">
        <v>0</v>
      </c>
      <c r="C5">
        <f>-$C$4*1%*(1-12.5%)</f>
        <v>26.25</v>
      </c>
      <c r="F5" s="8">
        <v>4.0000000000000001E-3</v>
      </c>
      <c r="G5">
        <f t="shared" si="0"/>
        <v>274.69738269422896</v>
      </c>
      <c r="H5">
        <f t="shared" si="0"/>
        <v>199.54007210960845</v>
      </c>
    </row>
    <row r="6" spans="1:8">
      <c r="A6" s="6">
        <v>41161</v>
      </c>
      <c r="B6">
        <v>0</v>
      </c>
      <c r="C6">
        <f>-$C$4*1.5%*(1-12.5%)</f>
        <v>39.375</v>
      </c>
      <c r="F6" s="8">
        <v>5.0000000000000001E-3</v>
      </c>
      <c r="G6">
        <f t="shared" si="0"/>
        <v>258.42885839114297</v>
      </c>
      <c r="H6">
        <f t="shared" si="0"/>
        <v>184.03193365008974</v>
      </c>
    </row>
    <row r="7" spans="1:8">
      <c r="A7" s="6">
        <v>41526</v>
      </c>
      <c r="B7">
        <v>0</v>
      </c>
      <c r="C7">
        <f>-$C$4*2%*(1-12.5%)</f>
        <v>52.5</v>
      </c>
      <c r="F7" s="8">
        <v>6.0000000000000001E-3</v>
      </c>
      <c r="G7">
        <f t="shared" si="0"/>
        <v>242.25721440475309</v>
      </c>
      <c r="H7">
        <f t="shared" si="0"/>
        <v>168.615252166956</v>
      </c>
    </row>
    <row r="8" spans="1:8">
      <c r="A8" s="6">
        <v>41891</v>
      </c>
      <c r="B8">
        <v>0</v>
      </c>
      <c r="C8">
        <f>-$C$4*2.5%*(1-12.5%)</f>
        <v>65.625</v>
      </c>
      <c r="F8" s="8">
        <v>7.0000000000000001E-3</v>
      </c>
      <c r="G8">
        <f t="shared" si="0"/>
        <v>226.18177836149289</v>
      </c>
      <c r="H8">
        <f t="shared" si="0"/>
        <v>153.28939629670276</v>
      </c>
    </row>
    <row r="9" spans="1:8">
      <c r="A9" s="6">
        <v>42256</v>
      </c>
      <c r="B9">
        <v>0</v>
      </c>
      <c r="C9">
        <f>-$C$4*3%*(1-12.5%)</f>
        <v>78.75</v>
      </c>
      <c r="F9" s="8">
        <v>8.0000000000000002E-3</v>
      </c>
      <c r="G9">
        <f t="shared" si="0"/>
        <v>210.20188321531305</v>
      </c>
      <c r="H9">
        <f t="shared" si="0"/>
        <v>138.05373966153911</v>
      </c>
    </row>
    <row r="10" spans="1:8">
      <c r="A10" s="6">
        <v>42256</v>
      </c>
      <c r="B10">
        <f>-B4*(1+3%*(1-27.5%))^5</f>
        <v>3340.7539197053584</v>
      </c>
      <c r="C10">
        <f>-C4</f>
        <v>3000</v>
      </c>
      <c r="F10" s="8">
        <v>8.9999999999999993E-3</v>
      </c>
      <c r="G10">
        <f t="shared" si="0"/>
        <v>194.31686720026937</v>
      </c>
      <c r="H10">
        <f t="shared" si="0"/>
        <v>122.907660825123</v>
      </c>
    </row>
    <row r="11" spans="1:8">
      <c r="F11" s="8">
        <v>0.01</v>
      </c>
      <c r="G11">
        <f t="shared" si="0"/>
        <v>178.52607378352741</v>
      </c>
      <c r="H11">
        <f t="shared" si="0"/>
        <v>107.85054324867724</v>
      </c>
    </row>
    <row r="12" spans="1:8">
      <c r="B12" s="7">
        <f>XIRR(B4:B10,$A4:$A10)</f>
        <v>2.1737959980964661E-2</v>
      </c>
      <c r="C12" s="7">
        <f>XIRR(C4:C10,$A4:$A10)</f>
        <v>1.7339769005775451E-2</v>
      </c>
      <c r="F12" s="8">
        <v>1.0999999999999999E-2</v>
      </c>
      <c r="G12">
        <f t="shared" si="0"/>
        <v>162.82885161887589</v>
      </c>
      <c r="H12">
        <f t="shared" si="0"/>
        <v>92.881775247595669</v>
      </c>
    </row>
    <row r="13" spans="1:8">
      <c r="F13" s="8">
        <v>1.2E-2</v>
      </c>
      <c r="G13">
        <f t="shared" si="0"/>
        <v>147.22455450065536</v>
      </c>
      <c r="H13">
        <f t="shared" si="0"/>
        <v>78.000749948416797</v>
      </c>
    </row>
    <row r="14" spans="1:8">
      <c r="F14" s="8">
        <v>1.2999999999999999E-2</v>
      </c>
      <c r="G14">
        <f t="shared" si="0"/>
        <v>131.71254131818887</v>
      </c>
      <c r="H14">
        <f t="shared" si="0"/>
        <v>63.206865246279904</v>
      </c>
    </row>
    <row r="15" spans="1:8">
      <c r="F15" s="8">
        <v>1.4E-2</v>
      </c>
      <c r="G15">
        <f t="shared" si="0"/>
        <v>116.29217601060873</v>
      </c>
      <c r="H15">
        <f t="shared" si="0"/>
        <v>48.499523762740864</v>
      </c>
    </row>
    <row r="16" spans="1:8">
      <c r="F16" s="8">
        <v>1.4999999999999999E-2</v>
      </c>
      <c r="G16">
        <f t="shared" si="0"/>
        <v>100.96282752218212</v>
      </c>
      <c r="H16">
        <f t="shared" si="0"/>
        <v>33.878132804062716</v>
      </c>
    </row>
    <row r="17" spans="6:8">
      <c r="F17" s="8">
        <v>1.6E-2</v>
      </c>
      <c r="G17">
        <f t="shared" si="0"/>
        <v>85.723869758019646</v>
      </c>
      <c r="H17">
        <f t="shared" si="0"/>
        <v>19.342104319853206</v>
      </c>
    </row>
    <row r="18" spans="6:8">
      <c r="F18" s="8">
        <v>1.7000000000000001E-2</v>
      </c>
      <c r="G18">
        <f t="shared" si="0"/>
        <v>70.574681540274014</v>
      </c>
      <c r="H18">
        <f t="shared" si="0"/>
        <v>4.8908548621670889</v>
      </c>
    </row>
    <row r="19" spans="6:8">
      <c r="F19" s="8">
        <v>1.7999999999999999E-2</v>
      </c>
      <c r="G19">
        <f t="shared" si="0"/>
        <v>55.514646564718987</v>
      </c>
      <c r="H19">
        <f t="shared" si="0"/>
        <v>-9.476194455044606</v>
      </c>
    </row>
    <row r="20" spans="6:8">
      <c r="F20" s="8">
        <v>1.9E-2</v>
      </c>
      <c r="G20">
        <f t="shared" si="0"/>
        <v>40.543153357795745</v>
      </c>
      <c r="H20">
        <f t="shared" si="0"/>
        <v>-23.759617996041925</v>
      </c>
    </row>
    <row r="21" spans="6:8">
      <c r="F21" s="8">
        <v>0.02</v>
      </c>
      <c r="G21">
        <f t="shared" si="0"/>
        <v>25.659595234039443</v>
      </c>
      <c r="H21">
        <f t="shared" si="0"/>
        <v>-37.959985643054097</v>
      </c>
    </row>
    <row r="22" spans="6:8">
      <c r="F22" s="8">
        <v>2.1000000000000001E-2</v>
      </c>
      <c r="G22">
        <f t="shared" si="0"/>
        <v>10.86337025396324</v>
      </c>
      <c r="H22">
        <f t="shared" si="0"/>
        <v>-52.077862835606993</v>
      </c>
    </row>
    <row r="23" spans="6:8">
      <c r="F23" s="8">
        <v>2.1999999999999999E-2</v>
      </c>
      <c r="G23">
        <f t="shared" si="0"/>
        <v>-3.8461188176852374</v>
      </c>
      <c r="H23">
        <f t="shared" si="0"/>
        <v>-66.113810609510892</v>
      </c>
    </row>
    <row r="24" spans="6:8">
      <c r="F24" s="8">
        <v>2.3E-2</v>
      </c>
      <c r="G24">
        <f t="shared" si="0"/>
        <v>-18.469464553223588</v>
      </c>
      <c r="H24">
        <f t="shared" si="0"/>
        <v>-80.068385635422601</v>
      </c>
    </row>
    <row r="25" spans="6:8">
      <c r="F25" s="8">
        <v>2.4E-2</v>
      </c>
      <c r="G25">
        <f t="shared" si="0"/>
        <v>-33.007254902972818</v>
      </c>
      <c r="H25">
        <f t="shared" si="0"/>
        <v>-93.942140257087431</v>
      </c>
    </row>
    <row r="26" spans="6:8">
      <c r="F26" s="8">
        <v>2.5000000000000001E-2</v>
      </c>
      <c r="G26">
        <f t="shared" si="0"/>
        <v>-47.460073235745313</v>
      </c>
      <c r="H26">
        <f t="shared" si="0"/>
        <v>-107.73562252913916</v>
      </c>
    </row>
    <row r="27" spans="6:8">
      <c r="F27" s="8">
        <v>2.5999999999999999E-2</v>
      </c>
      <c r="G27">
        <f t="shared" si="0"/>
        <v>-61.828498378996301</v>
      </c>
      <c r="H27">
        <f t="shared" si="0"/>
        <v>-121.44937625461034</v>
      </c>
    </row>
    <row r="28" spans="6:8">
      <c r="F28" s="8">
        <v>2.7E-2</v>
      </c>
      <c r="G28">
        <f t="shared" si="0"/>
        <v>-76.113104658531938</v>
      </c>
      <c r="H28">
        <f t="shared" si="0"/>
        <v>-135.08394102200782</v>
      </c>
    </row>
    <row r="29" spans="6:8">
      <c r="F29" s="8">
        <v>2.8000000000000001E-2</v>
      </c>
      <c r="G29">
        <f t="shared" si="0"/>
        <v>-90.314461937874967</v>
      </c>
      <c r="H29">
        <f t="shared" si="0"/>
        <v>-148.63985224208818</v>
      </c>
    </row>
    <row r="30" spans="6:8">
      <c r="F30" s="8">
        <v>2.9000000000000001E-2</v>
      </c>
      <c r="G30">
        <f t="shared" si="0"/>
        <v>-104.43313565721246</v>
      </c>
      <c r="H30">
        <f t="shared" si="0"/>
        <v>-162.11764118422525</v>
      </c>
    </row>
    <row r="31" spans="6:8">
      <c r="F31" s="8">
        <v>0.03</v>
      </c>
      <c r="G31">
        <f t="shared" si="0"/>
        <v>-118.46968687199978</v>
      </c>
      <c r="H31">
        <f t="shared" si="0"/>
        <v>-175.51783501247246</v>
      </c>
    </row>
    <row r="32" spans="6:8">
      <c r="F32" s="8"/>
    </row>
    <row r="33" spans="6:6">
      <c r="F33" s="8"/>
    </row>
    <row r="34" spans="6:6">
      <c r="F34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Sheet1</vt:lpstr>
      <vt:lpstr>Sheet4</vt:lpstr>
      <vt:lpstr>currency</vt:lpstr>
      <vt:lpstr>aptUSD</vt:lpstr>
      <vt:lpstr>aptCHF</vt:lpstr>
      <vt:lpstr>aptGBP</vt:lpstr>
      <vt:lpstr>Sheet9</vt:lpstr>
      <vt:lpstr>Sheet1!excel1</vt:lpstr>
    </vt:vector>
  </TitlesOfParts>
  <Company>Scientific Network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2010-08-24T09:59:37Z</dcterms:created>
  <dcterms:modified xsi:type="dcterms:W3CDTF">2010-08-27T09:57:55Z</dcterms:modified>
</cp:coreProperties>
</file>