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paolo/Desktop/"/>
    </mc:Choice>
  </mc:AlternateContent>
  <xr:revisionPtr revIDLastSave="0" documentId="10_ncr:8100000_{1D2AB83C-8EB1-7E4E-8F93-18B269E597AE}" xr6:coauthVersionLast="32" xr6:coauthVersionMax="32" xr10:uidLastSave="{00000000-0000-0000-0000-000000000000}"/>
  <bookViews>
    <workbookView xWindow="0" yWindow="0" windowWidth="28800" windowHeight="18000" activeTab="4" xr2:uid="{00000000-000D-0000-FFFF-FFFF00000000}"/>
  </bookViews>
  <sheets>
    <sheet name="Chart1" sheetId="18" r:id="rId1"/>
    <sheet name="List" sheetId="1" r:id="rId2"/>
    <sheet name="Dates" sheetId="17" r:id="rId3"/>
    <sheet name="Sheet1" sheetId="19" r:id="rId4"/>
    <sheet name="Sheet2" sheetId="20" r:id="rId5"/>
  </sheets>
  <definedNames>
    <definedName name="_xlnm._FilterDatabase" localSheetId="1" hidden="1">List!$A$1:$G$965</definedName>
  </definedNames>
  <calcPr calcId="162913"/>
</workbook>
</file>

<file path=xl/calcChain.xml><?xml version="1.0" encoding="utf-8"?>
<calcChain xmlns="http://schemas.openxmlformats.org/spreadsheetml/2006/main">
  <c r="E3" i="20" l="1"/>
  <c r="E2" i="20"/>
  <c r="B399" i="20"/>
  <c r="B400" i="20"/>
  <c r="B401" i="20"/>
  <c r="B76" i="20"/>
  <c r="B77" i="20"/>
  <c r="B78" i="20"/>
  <c r="B79" i="20"/>
  <c r="B80" i="20"/>
  <c r="B81" i="20"/>
  <c r="B82" i="20"/>
  <c r="B83" i="20"/>
  <c r="B84" i="20"/>
  <c r="B85" i="20"/>
  <c r="B86" i="20"/>
  <c r="B87" i="20"/>
  <c r="B88" i="20"/>
  <c r="B89" i="20"/>
  <c r="B90" i="20"/>
  <c r="B91" i="20"/>
  <c r="B92" i="20"/>
  <c r="B93" i="20"/>
  <c r="B94" i="20"/>
  <c r="B95" i="20"/>
  <c r="B96" i="20"/>
  <c r="B97" i="20"/>
  <c r="B98" i="20"/>
  <c r="B99" i="20"/>
  <c r="B100" i="20"/>
  <c r="B101" i="20"/>
  <c r="B102" i="20"/>
  <c r="B103" i="20"/>
  <c r="B104" i="20"/>
  <c r="B105" i="20"/>
  <c r="B106" i="20"/>
  <c r="B107" i="20"/>
  <c r="B108" i="20"/>
  <c r="B109" i="20"/>
  <c r="B110" i="20"/>
  <c r="B111" i="20"/>
  <c r="B112" i="20"/>
  <c r="B113" i="20"/>
  <c r="B114" i="20"/>
  <c r="B115" i="20"/>
  <c r="B116" i="20"/>
  <c r="B117" i="20"/>
  <c r="B118" i="20"/>
  <c r="B119" i="20"/>
  <c r="B120" i="20"/>
  <c r="B121" i="20"/>
  <c r="B122" i="20"/>
  <c r="B123" i="20"/>
  <c r="B124" i="20"/>
  <c r="B125" i="20"/>
  <c r="B126" i="20"/>
  <c r="B127" i="20"/>
  <c r="B128" i="20"/>
  <c r="B129" i="20"/>
  <c r="B130" i="20"/>
  <c r="B131" i="20"/>
  <c r="B132" i="20"/>
  <c r="B133" i="20"/>
  <c r="B134" i="20"/>
  <c r="B135" i="20"/>
  <c r="B136" i="20"/>
  <c r="B137" i="20"/>
  <c r="B138" i="20"/>
  <c r="B139" i="20"/>
  <c r="B140" i="20"/>
  <c r="B141" i="20"/>
  <c r="B142" i="20"/>
  <c r="B143" i="20"/>
  <c r="B144" i="20"/>
  <c r="B145" i="20"/>
  <c r="B146" i="20"/>
  <c r="B147" i="20"/>
  <c r="B148" i="20"/>
  <c r="B149" i="20"/>
  <c r="B150" i="20"/>
  <c r="B151" i="20"/>
  <c r="B152" i="20"/>
  <c r="B153" i="20"/>
  <c r="B154" i="20"/>
  <c r="B155" i="20"/>
  <c r="B156" i="20"/>
  <c r="B157" i="20"/>
  <c r="B158" i="20"/>
  <c r="B159" i="20"/>
  <c r="B160" i="20"/>
  <c r="B161" i="20"/>
  <c r="B162" i="20"/>
  <c r="B163" i="20"/>
  <c r="B164" i="20"/>
  <c r="B165" i="20"/>
  <c r="B166" i="20"/>
  <c r="B167" i="20"/>
  <c r="B168" i="20"/>
  <c r="B169" i="20"/>
  <c r="B170" i="20"/>
  <c r="B171" i="20"/>
  <c r="B172" i="20"/>
  <c r="B173" i="20"/>
  <c r="B174" i="20"/>
  <c r="B175" i="20"/>
  <c r="B176" i="20"/>
  <c r="B177" i="20"/>
  <c r="B178" i="20"/>
  <c r="B179" i="20"/>
  <c r="B180" i="20"/>
  <c r="B181" i="20"/>
  <c r="B182" i="20"/>
  <c r="B183" i="20"/>
  <c r="B184" i="20"/>
  <c r="B185" i="20"/>
  <c r="B186" i="20"/>
  <c r="B187" i="20"/>
  <c r="B188" i="20"/>
  <c r="B189" i="20"/>
  <c r="B190" i="20"/>
  <c r="B191" i="20"/>
  <c r="B192" i="20"/>
  <c r="B193" i="20"/>
  <c r="B194" i="20"/>
  <c r="B195" i="20"/>
  <c r="B196" i="20"/>
  <c r="B197" i="20"/>
  <c r="B198" i="20"/>
  <c r="B199" i="20"/>
  <c r="B200" i="20"/>
  <c r="B201" i="20"/>
  <c r="B202" i="20"/>
  <c r="B203" i="20"/>
  <c r="B204" i="20"/>
  <c r="B205" i="20"/>
  <c r="B206" i="20"/>
  <c r="B207" i="20"/>
  <c r="B208" i="20"/>
  <c r="B209" i="20"/>
  <c r="B210" i="20"/>
  <c r="B211" i="20"/>
  <c r="B212" i="20"/>
  <c r="B213" i="20"/>
  <c r="B214" i="20"/>
  <c r="B215" i="20"/>
  <c r="B216" i="20"/>
  <c r="B217" i="20"/>
  <c r="B218" i="20"/>
  <c r="B219" i="20"/>
  <c r="B220" i="20"/>
  <c r="B221" i="20"/>
  <c r="B222" i="20"/>
  <c r="B223" i="20"/>
  <c r="B224" i="20"/>
  <c r="B225" i="20"/>
  <c r="B226" i="20"/>
  <c r="B227" i="20"/>
  <c r="B228" i="20"/>
  <c r="B229" i="20"/>
  <c r="B230" i="20"/>
  <c r="B231" i="20"/>
  <c r="B232" i="20"/>
  <c r="B233" i="20"/>
  <c r="B234" i="20"/>
  <c r="B235" i="20"/>
  <c r="B236" i="20"/>
  <c r="B237" i="20"/>
  <c r="B238" i="20"/>
  <c r="B239" i="20"/>
  <c r="B240" i="20"/>
  <c r="B241" i="20"/>
  <c r="B242" i="20"/>
  <c r="B243" i="20"/>
  <c r="B244" i="20"/>
  <c r="B245" i="20"/>
  <c r="B246" i="20"/>
  <c r="B247" i="20"/>
  <c r="B248" i="20"/>
  <c r="B249" i="20"/>
  <c r="B250" i="20"/>
  <c r="B251" i="20"/>
  <c r="B252" i="20"/>
  <c r="B253" i="20"/>
  <c r="B254" i="20"/>
  <c r="B255" i="20"/>
  <c r="B256" i="20"/>
  <c r="B257" i="20"/>
  <c r="B258" i="20"/>
  <c r="B259" i="20"/>
  <c r="B260" i="20"/>
  <c r="B261" i="20"/>
  <c r="B262" i="20"/>
  <c r="B263" i="20"/>
  <c r="B264" i="20"/>
  <c r="B265" i="20"/>
  <c r="B266" i="20"/>
  <c r="B267" i="20"/>
  <c r="B268" i="20"/>
  <c r="B269" i="20"/>
  <c r="B270" i="20"/>
  <c r="B271" i="20"/>
  <c r="B272" i="20"/>
  <c r="B273" i="20"/>
  <c r="B274" i="20"/>
  <c r="B275" i="20"/>
  <c r="B276" i="20"/>
  <c r="B277" i="20"/>
  <c r="B278" i="20"/>
  <c r="B279" i="20"/>
  <c r="B280" i="20"/>
  <c r="B281" i="20"/>
  <c r="B282" i="20"/>
  <c r="B283" i="20"/>
  <c r="B284" i="20"/>
  <c r="B285" i="20"/>
  <c r="B286" i="20"/>
  <c r="B287" i="20"/>
  <c r="B288" i="20"/>
  <c r="B289" i="20"/>
  <c r="B290" i="20"/>
  <c r="B291" i="20"/>
  <c r="B292" i="20"/>
  <c r="B293" i="20"/>
  <c r="B294" i="20"/>
  <c r="B295" i="20"/>
  <c r="B296" i="20"/>
  <c r="B297" i="20"/>
  <c r="B298" i="20"/>
  <c r="B299" i="20"/>
  <c r="B300" i="20"/>
  <c r="B301" i="20"/>
  <c r="B302" i="20"/>
  <c r="B303" i="20"/>
  <c r="B304" i="20"/>
  <c r="B305" i="20"/>
  <c r="B306" i="20"/>
  <c r="B307" i="20"/>
  <c r="B308" i="20"/>
  <c r="B309" i="20"/>
  <c r="B310" i="20"/>
  <c r="B311" i="20"/>
  <c r="B312" i="20"/>
  <c r="B313" i="20"/>
  <c r="B314" i="20"/>
  <c r="B315" i="20"/>
  <c r="B316" i="20"/>
  <c r="B317" i="20"/>
  <c r="B318" i="20"/>
  <c r="B319" i="20"/>
  <c r="B320" i="20"/>
  <c r="B321" i="20"/>
  <c r="B322" i="20"/>
  <c r="B323" i="20"/>
  <c r="B324" i="20"/>
  <c r="B325" i="20"/>
  <c r="B326" i="20"/>
  <c r="B327" i="20"/>
  <c r="B328" i="20"/>
  <c r="B329" i="20"/>
  <c r="B330" i="20"/>
  <c r="B331" i="20"/>
  <c r="B332" i="20"/>
  <c r="B333" i="20"/>
  <c r="B334" i="20"/>
  <c r="B335" i="20"/>
  <c r="B336" i="20"/>
  <c r="B337" i="20"/>
  <c r="B338" i="20"/>
  <c r="B339" i="20"/>
  <c r="B340" i="20"/>
  <c r="B341" i="20"/>
  <c r="B342" i="20"/>
  <c r="B343" i="20"/>
  <c r="B344" i="20"/>
  <c r="B345" i="20"/>
  <c r="B346" i="20"/>
  <c r="B347" i="20"/>
  <c r="B348" i="20"/>
  <c r="B349" i="20"/>
  <c r="B350" i="20"/>
  <c r="B351" i="20"/>
  <c r="B352" i="20"/>
  <c r="B353" i="20"/>
  <c r="B354" i="20"/>
  <c r="B355" i="20"/>
  <c r="B356" i="20"/>
  <c r="B357" i="20"/>
  <c r="B358" i="20"/>
  <c r="B359" i="20"/>
  <c r="B360" i="20"/>
  <c r="B361" i="20"/>
  <c r="B362" i="20"/>
  <c r="B363" i="20"/>
  <c r="B364" i="20"/>
  <c r="B365" i="20"/>
  <c r="B366" i="20"/>
  <c r="B367" i="20"/>
  <c r="B368" i="20"/>
  <c r="B369" i="20"/>
  <c r="B370" i="20"/>
  <c r="B371" i="20"/>
  <c r="B372" i="20"/>
  <c r="B373" i="20"/>
  <c r="B374" i="20"/>
  <c r="B375" i="20"/>
  <c r="B376" i="20"/>
  <c r="B377" i="20"/>
  <c r="B378" i="20"/>
  <c r="B379" i="20"/>
  <c r="B380" i="20"/>
  <c r="B381" i="20"/>
  <c r="B382" i="20"/>
  <c r="B383" i="20"/>
  <c r="B384" i="20"/>
  <c r="B385" i="20"/>
  <c r="B386" i="20"/>
  <c r="B387" i="20"/>
  <c r="B388" i="20"/>
  <c r="B389" i="20"/>
  <c r="B390" i="20"/>
  <c r="B391" i="20"/>
  <c r="B392" i="20"/>
  <c r="B393" i="20"/>
  <c r="B394" i="20"/>
  <c r="B395" i="20"/>
  <c r="B396" i="20"/>
  <c r="B397" i="20"/>
  <c r="B398" i="20"/>
  <c r="B4" i="20"/>
  <c r="B5" i="20"/>
  <c r="B6" i="20"/>
  <c r="B7" i="20"/>
  <c r="B8" i="20"/>
  <c r="B9" i="20"/>
  <c r="B10" i="20"/>
  <c r="B11" i="20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6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45" i="20"/>
  <c r="B46" i="20"/>
  <c r="B47" i="20"/>
  <c r="B48" i="20"/>
  <c r="B49" i="20"/>
  <c r="B50" i="20"/>
  <c r="B51" i="20"/>
  <c r="B52" i="20"/>
  <c r="B53" i="20"/>
  <c r="B54" i="20"/>
  <c r="B55" i="20"/>
  <c r="B56" i="20"/>
  <c r="B57" i="20"/>
  <c r="B58" i="20"/>
  <c r="B59" i="20"/>
  <c r="B60" i="20"/>
  <c r="B61" i="20"/>
  <c r="B62" i="20"/>
  <c r="B63" i="20"/>
  <c r="B64" i="20"/>
  <c r="B65" i="20"/>
  <c r="B66" i="20"/>
  <c r="B67" i="20"/>
  <c r="B68" i="20"/>
  <c r="B69" i="20"/>
  <c r="B70" i="20"/>
  <c r="B71" i="20"/>
  <c r="B72" i="20"/>
  <c r="B73" i="20"/>
  <c r="B74" i="20"/>
  <c r="B75" i="20"/>
  <c r="B3" i="20"/>
  <c r="B2" i="20"/>
  <c r="D26" i="19"/>
  <c r="H11" i="19"/>
  <c r="H5" i="19"/>
  <c r="D5" i="19"/>
  <c r="F5" i="19" s="1"/>
  <c r="B6" i="19" s="1"/>
  <c r="D6" i="19" s="1"/>
  <c r="F6" i="19" l="1"/>
  <c r="B7" i="19"/>
  <c r="D7" i="19" s="1"/>
  <c r="F7" i="19" l="1"/>
  <c r="B8" i="19" s="1"/>
  <c r="D8" i="19" s="1"/>
  <c r="F8" i="19" l="1"/>
  <c r="B9" i="19"/>
  <c r="D9" i="19" s="1"/>
  <c r="F9" i="19" l="1"/>
  <c r="B10" i="19"/>
  <c r="D10" i="19" s="1"/>
  <c r="F10" i="19" l="1"/>
  <c r="B11" i="19"/>
  <c r="D11" i="19" s="1"/>
  <c r="F11" i="19" l="1"/>
  <c r="B12" i="19" s="1"/>
  <c r="D12" i="19" s="1"/>
  <c r="F12" i="19" l="1"/>
  <c r="B13" i="19" s="1"/>
  <c r="D13" i="19" s="1"/>
  <c r="F13" i="19" l="1"/>
  <c r="B14" i="19" s="1"/>
  <c r="D14" i="19" s="1"/>
  <c r="F14" i="19" l="1"/>
  <c r="B15" i="19"/>
  <c r="D15" i="19" s="1"/>
  <c r="F15" i="19" l="1"/>
  <c r="B16" i="19"/>
  <c r="D16" i="19" s="1"/>
  <c r="F16" i="19" l="1"/>
  <c r="B17" i="19" s="1"/>
  <c r="D17" i="19" s="1"/>
  <c r="F17" i="19" l="1"/>
  <c r="B18" i="19"/>
  <c r="D18" i="19" s="1"/>
  <c r="F18" i="19" s="1"/>
  <c r="B19" i="19" s="1"/>
  <c r="D19" i="19" s="1"/>
  <c r="F19" i="19" l="1"/>
  <c r="B20" i="19" s="1"/>
  <c r="D20" i="19" s="1"/>
  <c r="F20" i="19" s="1"/>
  <c r="C2" i="17" l="1"/>
  <c r="D2" i="17"/>
  <c r="E2" i="17"/>
  <c r="C3" i="17"/>
  <c r="D3" i="17"/>
  <c r="E3" i="17"/>
  <c r="C4" i="17"/>
  <c r="D4" i="17"/>
  <c r="E4" i="17"/>
  <c r="C5" i="17"/>
  <c r="D5" i="17"/>
  <c r="E5" i="17"/>
  <c r="C6" i="17"/>
  <c r="D6" i="17"/>
  <c r="E6" i="17"/>
  <c r="C7" i="17"/>
  <c r="D7" i="17"/>
  <c r="E7" i="17"/>
  <c r="C8" i="17"/>
  <c r="D8" i="17"/>
  <c r="E8" i="17"/>
  <c r="C9" i="17"/>
  <c r="D9" i="17"/>
  <c r="E9" i="17"/>
  <c r="C10" i="17"/>
  <c r="D10" i="17"/>
  <c r="E10" i="17"/>
  <c r="C11" i="17"/>
  <c r="D11" i="17"/>
  <c r="E11" i="17"/>
  <c r="C12" i="17"/>
  <c r="D12" i="17"/>
  <c r="E12" i="17"/>
  <c r="C13" i="17"/>
  <c r="D13" i="17"/>
  <c r="E13" i="17"/>
  <c r="C14" i="17"/>
  <c r="D14" i="17"/>
  <c r="E14" i="17"/>
  <c r="C15" i="17"/>
  <c r="D15" i="17"/>
  <c r="E15" i="17"/>
  <c r="C16" i="17"/>
  <c r="D16" i="17"/>
  <c r="E16" i="17"/>
  <c r="C17" i="17"/>
  <c r="D17" i="17"/>
  <c r="E17" i="17"/>
  <c r="C18" i="17"/>
  <c r="D18" i="17"/>
  <c r="E18" i="17"/>
  <c r="C19" i="17"/>
  <c r="D19" i="17"/>
  <c r="E19" i="17"/>
  <c r="C20" i="17"/>
  <c r="D20" i="17"/>
  <c r="E20" i="17"/>
  <c r="C21" i="17"/>
  <c r="D21" i="17"/>
  <c r="E21" i="17"/>
  <c r="C22" i="17"/>
  <c r="D22" i="17"/>
  <c r="E22" i="17"/>
  <c r="C23" i="17"/>
  <c r="D23" i="17"/>
  <c r="E23" i="17"/>
  <c r="C24" i="17"/>
  <c r="D24" i="17"/>
  <c r="E24" i="17"/>
  <c r="C25" i="17"/>
  <c r="D25" i="17"/>
  <c r="E25" i="17"/>
  <c r="C26" i="17"/>
  <c r="D26" i="17"/>
  <c r="E26" i="17"/>
  <c r="C27" i="17"/>
  <c r="D27" i="17"/>
  <c r="E27" i="17"/>
  <c r="C28" i="17"/>
  <c r="D28" i="17"/>
  <c r="E28" i="17"/>
  <c r="C29" i="17"/>
  <c r="D29" i="17"/>
  <c r="E29" i="17"/>
  <c r="C30" i="17"/>
  <c r="D30" i="17"/>
  <c r="E30" i="17"/>
  <c r="C31" i="17"/>
  <c r="D31" i="17"/>
  <c r="E31" i="17"/>
  <c r="C32" i="17"/>
  <c r="D32" i="17"/>
  <c r="E32" i="17"/>
  <c r="C33" i="17"/>
  <c r="D33" i="17"/>
  <c r="E33" i="17"/>
  <c r="C34" i="17"/>
  <c r="D34" i="17"/>
  <c r="E34" i="17"/>
  <c r="C35" i="17"/>
  <c r="D35" i="17"/>
  <c r="E35" i="17"/>
  <c r="C36" i="17"/>
  <c r="D36" i="17"/>
  <c r="E36" i="17"/>
  <c r="C37" i="17"/>
  <c r="D37" i="17"/>
  <c r="E37" i="17"/>
  <c r="C38" i="17"/>
  <c r="D38" i="17"/>
  <c r="E38" i="17"/>
  <c r="E1" i="17"/>
  <c r="D1" i="17"/>
  <c r="C1" i="17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2" i="1"/>
</calcChain>
</file>

<file path=xl/sharedStrings.xml><?xml version="1.0" encoding="utf-8"?>
<sst xmlns="http://schemas.openxmlformats.org/spreadsheetml/2006/main" count="1766" uniqueCount="175">
  <si>
    <t>Name</t>
  </si>
  <si>
    <t>Mercury</t>
  </si>
  <si>
    <t>f</t>
  </si>
  <si>
    <t>Gavazzi</t>
  </si>
  <si>
    <t>p</t>
  </si>
  <si>
    <t>ASSICURAZIONI GENERALI</t>
  </si>
  <si>
    <t>FONDAZIONE CASSA DI RISPARMIO DI ROMA</t>
  </si>
  <si>
    <t>m</t>
  </si>
  <si>
    <t>FONDAZIONE MONTE DEI PASCHI DI SIENA</t>
  </si>
  <si>
    <t>FIDELITY INVESTMENTS</t>
  </si>
  <si>
    <t>FONDAZIONE CASSA DI RISPARMIO DI GENOVA E IMPERIA</t>
  </si>
  <si>
    <t>CENTROBANCA BANCA CENTRALE DI CREDITO POPOLARE SPA</t>
  </si>
  <si>
    <t>Credit Agricole</t>
  </si>
  <si>
    <t>SANFORD BERNSTEIN</t>
  </si>
  <si>
    <t>FONDAZIONE CASSA DI RISPARMIO DI VERONA VICENZA BELLUNO E ANCONA</t>
  </si>
  <si>
    <t>COMPAGNIA DI SAN PAOLO</t>
  </si>
  <si>
    <t>DELTA ERRE FIDUCIARIA</t>
  </si>
  <si>
    <t>t</t>
  </si>
  <si>
    <t>Maramotti</t>
  </si>
  <si>
    <t>Nicolini</t>
  </si>
  <si>
    <t>GOVERNO ITALIANO</t>
  </si>
  <si>
    <t>g</t>
  </si>
  <si>
    <t>FONDAZIONE CASSA DI RISPARMIO DI REGGIO EMILIA</t>
  </si>
  <si>
    <t>HENDERSON INVESTORS</t>
  </si>
  <si>
    <t>fu</t>
  </si>
  <si>
    <t>Banco di Brescia</t>
  </si>
  <si>
    <t>FONDAZIONE CASSA DI RISPARMIO IN BOLOGNA</t>
  </si>
  <si>
    <t>BANCA PICCOLO CREDITO VALTELLINESE SCARL</t>
  </si>
  <si>
    <t>Julius Baer</t>
  </si>
  <si>
    <t>Capotosti</t>
  </si>
  <si>
    <t>ENTE CASSA DI RISPARMIO DI FIRENZE</t>
  </si>
  <si>
    <t>BANCO BILBAO VIZCAYA ARGENTARIA</t>
  </si>
  <si>
    <t>Gallo</t>
  </si>
  <si>
    <t>VICTORIA EAGLE</t>
  </si>
  <si>
    <t>FONDAZIONE CASSA DI RISPARMIO DI CUNEO</t>
  </si>
  <si>
    <t>CARDINE BANCA SPA</t>
  </si>
  <si>
    <t>Agnelli</t>
  </si>
  <si>
    <t>Nattino</t>
  </si>
  <si>
    <t>Morgan Stanley</t>
  </si>
  <si>
    <t>CONSORTIUM</t>
  </si>
  <si>
    <t>c</t>
  </si>
  <si>
    <t>Ricucci</t>
  </si>
  <si>
    <t>Lyxor</t>
  </si>
  <si>
    <t>Segre</t>
  </si>
  <si>
    <t>FONDAZIONE CASSA DI RISPARMIO DI TORINO</t>
  </si>
  <si>
    <t>Abn Amro</t>
  </si>
  <si>
    <t>Chirò</t>
  </si>
  <si>
    <t>JP Morgan</t>
  </si>
  <si>
    <t>Hermes</t>
  </si>
  <si>
    <t>FRANKLIN MUTUAL ADVISORS LLC</t>
  </si>
  <si>
    <t>Chiolo</t>
  </si>
  <si>
    <t>Zaleski</t>
  </si>
  <si>
    <t>Pescarmona Fracassi</t>
  </si>
  <si>
    <t>Barclays</t>
  </si>
  <si>
    <t>Manganelli</t>
  </si>
  <si>
    <t>T. ROWE PRICE INTERNATIONAL INC</t>
  </si>
  <si>
    <t>CREDIT SUISSE GROUP</t>
  </si>
  <si>
    <t>FIL LIMITED</t>
  </si>
  <si>
    <t>NORGES BANK</t>
  </si>
  <si>
    <t>TIMONE FIDUCIARIA</t>
  </si>
  <si>
    <t>Holmo</t>
  </si>
  <si>
    <t>FONDAZIONE CASSA DI RISPARMIO DI BOLZANO</t>
  </si>
  <si>
    <t>STICHTING</t>
  </si>
  <si>
    <t>VENETO BANCA</t>
  </si>
  <si>
    <t>Blackrock</t>
  </si>
  <si>
    <t>DIMENSIONAL FUND ADVISORS LP</t>
  </si>
  <si>
    <t>Arpe</t>
  </si>
  <si>
    <t>United Arab Emirates</t>
  </si>
  <si>
    <t>gf</t>
  </si>
  <si>
    <t>Year</t>
  </si>
  <si>
    <t>Return</t>
  </si>
  <si>
    <t>Assets</t>
  </si>
  <si>
    <t>Balance</t>
  </si>
  <si>
    <t>Debts</t>
  </si>
  <si>
    <t>Funding</t>
  </si>
  <si>
    <t>Owner</t>
  </si>
  <si>
    <t>Type</t>
  </si>
  <si>
    <t>Index</t>
  </si>
  <si>
    <t>Small</t>
  </si>
  <si>
    <t>Big</t>
  </si>
  <si>
    <t>RiskFree</t>
  </si>
  <si>
    <t>Banca Commerciale Italiana</t>
  </si>
  <si>
    <t>Banco Lariano</t>
  </si>
  <si>
    <t>Credito Varesino</t>
  </si>
  <si>
    <t>Banco di Roma</t>
  </si>
  <si>
    <t>Mediobanca</t>
  </si>
  <si>
    <t>Credito Italiano</t>
  </si>
  <si>
    <t>Interbanca</t>
  </si>
  <si>
    <t>Banca Cattolica del Veneto</t>
  </si>
  <si>
    <t>Banca Briantea</t>
  </si>
  <si>
    <t>Banca della Prov Napoli</t>
  </si>
  <si>
    <t>Banca Toscana</t>
  </si>
  <si>
    <t>Banca Provinciale Lombarda</t>
  </si>
  <si>
    <t>Creditwest</t>
  </si>
  <si>
    <t>Banca Industriale Gallaratese</t>
  </si>
  <si>
    <t>Banca Mercantile Italiana</t>
  </si>
  <si>
    <t>Banca Manusardi - Fideuram</t>
  </si>
  <si>
    <t>Banco di Sardegna</t>
  </si>
  <si>
    <t>Credito Commerciale</t>
  </si>
  <si>
    <t>Banco Chiavari Riviera Ligure</t>
  </si>
  <si>
    <t>Credito Lombardo</t>
  </si>
  <si>
    <t>Banca Creditwest e Comuni Vesuviani</t>
  </si>
  <si>
    <t>Banca di Legnano</t>
  </si>
  <si>
    <t>Banco di Santo Spirito</t>
  </si>
  <si>
    <t>Banco di Napoli</t>
  </si>
  <si>
    <t>Banca IFIS</t>
  </si>
  <si>
    <t>San Paolo IMI</t>
  </si>
  <si>
    <t>Capitalia - Banca di Roma</t>
  </si>
  <si>
    <t>Banco Desio e Brianza</t>
  </si>
  <si>
    <t>Banca CARIGE</t>
  </si>
  <si>
    <t>ICQ Banca Cisalpina-Novara ICQ</t>
  </si>
  <si>
    <t>CREDEM</t>
  </si>
  <si>
    <t>Credito Artigiano</t>
  </si>
  <si>
    <t>Banca Profilo</t>
  </si>
  <si>
    <t>On Banca</t>
  </si>
  <si>
    <t>Meliorbanca</t>
  </si>
  <si>
    <t>Banca Antonveneta</t>
  </si>
  <si>
    <t>Banca Finnat</t>
  </si>
  <si>
    <t>Reti Bancarie Hold - Banco Chiavari</t>
  </si>
  <si>
    <t>Apulia Prontoprestito</t>
  </si>
  <si>
    <t>Banco Popolare</t>
  </si>
  <si>
    <t>Conafi Prestito</t>
  </si>
  <si>
    <t>IW Bank</t>
  </si>
  <si>
    <t>Mutuionline</t>
  </si>
  <si>
    <t>Toscana Finanza</t>
  </si>
  <si>
    <t>Credito Bergamasco</t>
  </si>
  <si>
    <t>Credito Fondiario Ind - FONSPA</t>
  </si>
  <si>
    <t>Credito Valtellinese</t>
  </si>
  <si>
    <t>Credito Romagnolo</t>
  </si>
  <si>
    <t>Rolo Banca 1473-Credito Romagnolo</t>
  </si>
  <si>
    <t>Unicredit-Credito Italiano</t>
  </si>
  <si>
    <t>Banca Credito - Cassa Risparmio Firenze</t>
  </si>
  <si>
    <t>Banca Centro Sud - Citibank Italia - Banco Ambrosiano Ven Sud</t>
  </si>
  <si>
    <t>Banca Popolare di Intra</t>
  </si>
  <si>
    <t>Banca Popolare Lecco</t>
  </si>
  <si>
    <t>Banca Popolare BG-Credito Varesino</t>
  </si>
  <si>
    <t>Banca Popolare Crema</t>
  </si>
  <si>
    <t>Banca Popolare Luino Varese</t>
  </si>
  <si>
    <t>Banca Popolare Milano</t>
  </si>
  <si>
    <t>Banca Popolare Novara</t>
  </si>
  <si>
    <t>Banca Popolare Cremona</t>
  </si>
  <si>
    <t>Banca Popolare Emilia Romagna</t>
  </si>
  <si>
    <t>Banca Popolare Sondrio</t>
  </si>
  <si>
    <t>Banca Popolare Spoleto</t>
  </si>
  <si>
    <t>Banca Popolare Adriatico</t>
  </si>
  <si>
    <t>Banca Popolare Etruria Lazio</t>
  </si>
  <si>
    <t>Banca Agricola Mantovana</t>
  </si>
  <si>
    <t>Banca Agricola Milanese</t>
  </si>
  <si>
    <t>Banco Popolare VR-Banco San Geminiano San Prospero</t>
  </si>
  <si>
    <t>Banco Popolare Verona e Novara</t>
  </si>
  <si>
    <t>UBI-BPU-Banche Popolare Unite</t>
  </si>
  <si>
    <t>Banca Nazionale dell'Agricoltura</t>
  </si>
  <si>
    <t>Banca Popolare del Commercio e Industria</t>
  </si>
  <si>
    <t>Banca Popolare Lodi - Banca Popolare Italiana</t>
  </si>
  <si>
    <t>Banca Popolare DI VICENZA SCARL</t>
  </si>
  <si>
    <t>Banca Popolare DELL'EMILIA ROMAGNA, SOCIETA' COOPERATIVA</t>
  </si>
  <si>
    <t>Fineco-BiPop Carire-Popolare di Brescia</t>
  </si>
  <si>
    <t>Banca Intesa San Paolo-Banco Ambrosiano Ven-Nuovo Banco Ambrosiano</t>
  </si>
  <si>
    <t>Banca San Paolo Brescia</t>
  </si>
  <si>
    <t>Monte dei Paschi di Siena</t>
  </si>
  <si>
    <t>Banca Lomb - Credito Agricolo Bresciano</t>
  </si>
  <si>
    <t>Banca Nazionale del Lavoro</t>
  </si>
  <si>
    <t>Istituto Italiano Credito Fondiario</t>
  </si>
  <si>
    <t>Banca Credito Popolare</t>
  </si>
  <si>
    <t>variable interest rate</t>
  </si>
  <si>
    <t>At beginning of the year (1st January)</t>
  </si>
  <si>
    <t>Rate</t>
  </si>
  <si>
    <t>At year's end</t>
  </si>
  <si>
    <t>Debt</t>
  </si>
  <si>
    <t>Money paid</t>
  </si>
  <si>
    <t>Remaining debt</t>
  </si>
  <si>
    <t>Interest</t>
  </si>
  <si>
    <t>internal rate of return</t>
  </si>
  <si>
    <t>x</t>
  </si>
  <si>
    <t>f(x)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</si>
</sst>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#,##0.00\ &quot;€&quot;"/>
    <numFmt numFmtId="167" formatCode="0.00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FF00"/>
      <name val="Arial"/>
      <family val="2"/>
    </font>
    <font>
      <sz val="10"/>
      <color rgb="FFFF0000"/>
      <name val="Arial"/>
      <family val="2"/>
    </font>
    <font>
      <sz val="10"/>
      <color rgb="FF00CC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164" fontId="1" fillId="0" borderId="0" xfId="1" applyNumberFormat="1" applyFont="1"/>
    <xf numFmtId="0" fontId="2" fillId="0" borderId="0" xfId="0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" fontId="2" fillId="0" borderId="0" xfId="1" applyNumberFormat="1" applyFont="1" applyAlignment="1">
      <alignment horizontal="center" vertical="center"/>
    </xf>
    <xf numFmtId="1" fontId="1" fillId="0" borderId="0" xfId="1" applyNumberFormat="1" applyFont="1"/>
    <xf numFmtId="1" fontId="2" fillId="0" borderId="0" xfId="1" applyNumberFormat="1" applyFont="1" applyAlignment="1">
      <alignment horizontal="right" vertical="center"/>
    </xf>
    <xf numFmtId="0" fontId="0" fillId="0" borderId="0" xfId="0" applyFont="1"/>
    <xf numFmtId="9" fontId="2" fillId="0" borderId="0" xfId="0" applyNumberFormat="1" applyFont="1" applyAlignment="1">
      <alignment horizontal="center" vertical="center"/>
    </xf>
    <xf numFmtId="164" fontId="2" fillId="0" borderId="0" xfId="1" applyNumberFormat="1" applyFont="1" applyAlignment="1">
      <alignment horizontal="right" vertical="center"/>
    </xf>
    <xf numFmtId="164" fontId="1" fillId="0" borderId="0" xfId="1" applyNumberFormat="1" applyFont="1" applyAlignment="1">
      <alignment horizontal="center"/>
    </xf>
    <xf numFmtId="164" fontId="0" fillId="0" borderId="0" xfId="0" applyNumberFormat="1" applyFont="1"/>
    <xf numFmtId="9" fontId="0" fillId="0" borderId="0" xfId="0" applyNumberFormat="1" applyFont="1" applyAlignment="1">
      <alignment horizontal="left"/>
    </xf>
    <xf numFmtId="14" fontId="0" fillId="0" borderId="0" xfId="0" applyNumberForma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10" fontId="3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0" fontId="4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7" xfId="0" applyFont="1" applyBorder="1" applyAlignment="1">
      <alignment vertical="center"/>
    </xf>
    <xf numFmtId="0" fontId="5" fillId="0" borderId="7" xfId="0" applyFont="1" applyBorder="1" applyAlignment="1">
      <alignment horizontal="center"/>
    </xf>
    <xf numFmtId="165" fontId="5" fillId="0" borderId="0" xfId="0" applyNumberFormat="1" applyFont="1"/>
    <xf numFmtId="165" fontId="6" fillId="0" borderId="0" xfId="0" applyNumberFormat="1" applyFont="1"/>
    <xf numFmtId="165" fontId="3" fillId="0" borderId="0" xfId="0" applyNumberFormat="1" applyFont="1"/>
    <xf numFmtId="10" fontId="4" fillId="0" borderId="0" xfId="0" applyNumberFormat="1" applyFont="1"/>
    <xf numFmtId="165" fontId="6" fillId="2" borderId="0" xfId="0" applyNumberFormat="1" applyFont="1" applyFill="1"/>
    <xf numFmtId="167" fontId="0" fillId="0" borderId="0" xfId="0" applyNumberFormat="1"/>
    <xf numFmtId="14" fontId="3" fillId="0" borderId="0" xfId="0" applyNumberFormat="1" applyFont="1"/>
    <xf numFmtId="167" fontId="3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ubbleChart>
        <c:varyColors val="0"/>
        <c:ser>
          <c:idx val="0"/>
          <c:order val="0"/>
          <c:tx>
            <c:strRef>
              <c:f>List!$B$2</c:f>
              <c:strCache>
                <c:ptCount val="1"/>
                <c:pt idx="0">
                  <c:v>1974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List!$C$2:$C$7</c:f>
              <c:numCache>
                <c:formatCode>0.0000</c:formatCode>
                <c:ptCount val="6"/>
                <c:pt idx="0">
                  <c:v>-0.10482513579208899</c:v>
                </c:pt>
                <c:pt idx="1">
                  <c:v>-0.12869037406273592</c:v>
                </c:pt>
                <c:pt idx="2">
                  <c:v>0.24789383957671596</c:v>
                </c:pt>
                <c:pt idx="3">
                  <c:v>-0.14916030806087754</c:v>
                </c:pt>
                <c:pt idx="4">
                  <c:v>-7.5805016617613782E-2</c:v>
                </c:pt>
                <c:pt idx="5">
                  <c:v>-0.155791685943858</c:v>
                </c:pt>
              </c:numCache>
            </c:numRef>
          </c:xVal>
          <c:yVal>
            <c:numRef>
              <c:f>List!$F$2:$F$7</c:f>
              <c:numCache>
                <c:formatCode>0</c:formatCode>
                <c:ptCount val="6"/>
                <c:pt idx="0">
                  <c:v>49.579862312590706</c:v>
                </c:pt>
                <c:pt idx="1">
                  <c:v>2.272410355993741</c:v>
                </c:pt>
                <c:pt idx="3">
                  <c:v>42.865922624427384</c:v>
                </c:pt>
                <c:pt idx="4">
                  <c:v>0.87797672845212715</c:v>
                </c:pt>
                <c:pt idx="5">
                  <c:v>48.546948514411739</c:v>
                </c:pt>
              </c:numCache>
            </c:numRef>
          </c:yVal>
          <c:bubbleSize>
            <c:numRef>
              <c:f>List!$D$2:$D$7</c:f>
              <c:numCache>
                <c:formatCode>0</c:formatCode>
                <c:ptCount val="6"/>
                <c:pt idx="0">
                  <c:v>4724.0312559715339</c:v>
                </c:pt>
                <c:pt idx="1">
                  <c:v>214.63948726159063</c:v>
                </c:pt>
                <c:pt idx="3">
                  <c:v>4036.8337060430626</c:v>
                </c:pt>
                <c:pt idx="4">
                  <c:v>966.80731509551879</c:v>
                </c:pt>
                <c:pt idx="5">
                  <c:v>4283.4935210482017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6534-B34A-B710-D18D81B1D947}"/>
            </c:ext>
          </c:extLst>
        </c:ser>
        <c:ser>
          <c:idx val="1"/>
          <c:order val="1"/>
          <c:tx>
            <c:strRef>
              <c:f>List!$B$8</c:f>
              <c:strCache>
                <c:ptCount val="1"/>
                <c:pt idx="0">
                  <c:v>1975</c:v>
                </c:pt>
              </c:strCache>
            </c:strRef>
          </c:tx>
          <c:spPr>
            <a:solidFill>
              <a:schemeClr val="accent2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List!$C$8:$C$14</c:f>
              <c:numCache>
                <c:formatCode>0.0000</c:formatCode>
                <c:ptCount val="7"/>
                <c:pt idx="0">
                  <c:v>-4.3421672984281755E-2</c:v>
                </c:pt>
                <c:pt idx="1">
                  <c:v>1.3208749869726704E-3</c:v>
                </c:pt>
                <c:pt idx="2">
                  <c:v>0.54045487792116309</c:v>
                </c:pt>
                <c:pt idx="3">
                  <c:v>0.35340289395703767</c:v>
                </c:pt>
                <c:pt idx="4">
                  <c:v>-0.11717544572094661</c:v>
                </c:pt>
                <c:pt idx="5">
                  <c:v>1.7954996453874158E-2</c:v>
                </c:pt>
                <c:pt idx="6">
                  <c:v>6.6682147983215284E-2</c:v>
                </c:pt>
              </c:numCache>
            </c:numRef>
          </c:xVal>
          <c:yVal>
            <c:numRef>
              <c:f>List!$F$8:$F$14</c:f>
              <c:numCache>
                <c:formatCode>0</c:formatCode>
                <c:ptCount val="7"/>
                <c:pt idx="0">
                  <c:v>81.600190056138871</c:v>
                </c:pt>
                <c:pt idx="1">
                  <c:v>25.30638805538484</c:v>
                </c:pt>
                <c:pt idx="2">
                  <c:v>3.1503870844458679</c:v>
                </c:pt>
                <c:pt idx="3">
                  <c:v>4.0283638128979948</c:v>
                </c:pt>
                <c:pt idx="4">
                  <c:v>58.359629597111983</c:v>
                </c:pt>
                <c:pt idx="5">
                  <c:v>1.0329137981789731</c:v>
                </c:pt>
                <c:pt idx="6">
                  <c:v>71.787508973438634</c:v>
                </c:pt>
              </c:numCache>
            </c:numRef>
          </c:yVal>
          <c:bubbleSize>
            <c:numRef>
              <c:f>List!$D$8:$D$14</c:f>
              <c:numCache>
                <c:formatCode>0</c:formatCode>
                <c:ptCount val="7"/>
                <c:pt idx="0">
                  <c:v>5569.9876566801122</c:v>
                </c:pt>
                <c:pt idx="1">
                  <c:v>373.91479494078828</c:v>
                </c:pt>
                <c:pt idx="2">
                  <c:v>291.79814798555992</c:v>
                </c:pt>
                <c:pt idx="3">
                  <c:v>329.29291885945662</c:v>
                </c:pt>
                <c:pt idx="4">
                  <c:v>4223.3779379941852</c:v>
                </c:pt>
                <c:pt idx="5">
                  <c:v>1766.7990517851335</c:v>
                </c:pt>
                <c:pt idx="6">
                  <c:v>4578.3904104282983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1-6534-B34A-B710-D18D81B1D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981790000"/>
        <c:axId val="983335968"/>
      </c:bubbleChart>
      <c:valAx>
        <c:axId val="98179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3335968"/>
        <c:crosses val="autoZero"/>
        <c:crossBetween val="midCat"/>
      </c:valAx>
      <c:valAx>
        <c:axId val="983335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179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f(x)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Sheet2!$A$2:$A$401</c:f>
              <c:numCache>
                <c:formatCode>General</c:formatCode>
                <c:ptCount val="40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8.3000000000000096</c:v>
                </c:pt>
                <c:pt idx="83">
                  <c:v>8.4000000000000092</c:v>
                </c:pt>
                <c:pt idx="84">
                  <c:v>8.5000000000000107</c:v>
                </c:pt>
                <c:pt idx="85">
                  <c:v>8.6000000000000103</c:v>
                </c:pt>
                <c:pt idx="86">
                  <c:v>8.7000000000000099</c:v>
                </c:pt>
                <c:pt idx="87">
                  <c:v>8.8000000000000096</c:v>
                </c:pt>
                <c:pt idx="88">
                  <c:v>8.9000000000000092</c:v>
                </c:pt>
                <c:pt idx="89">
                  <c:v>9.0000000000000107</c:v>
                </c:pt>
                <c:pt idx="90">
                  <c:v>9.1000000000000103</c:v>
                </c:pt>
                <c:pt idx="91">
                  <c:v>9.2000000000000099</c:v>
                </c:pt>
                <c:pt idx="92">
                  <c:v>9.3000000000000096</c:v>
                </c:pt>
                <c:pt idx="93">
                  <c:v>9.4000000000000092</c:v>
                </c:pt>
                <c:pt idx="94">
                  <c:v>9.5000000000000107</c:v>
                </c:pt>
                <c:pt idx="95">
                  <c:v>9.6000000000000103</c:v>
                </c:pt>
                <c:pt idx="96">
                  <c:v>9.7000000000000099</c:v>
                </c:pt>
                <c:pt idx="97">
                  <c:v>9.8000000000000096</c:v>
                </c:pt>
                <c:pt idx="98">
                  <c:v>9.9000000000000092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15.8000000000001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16.100000000000101</c:v>
                </c:pt>
                <c:pt idx="161">
                  <c:v>16.2</c:v>
                </c:pt>
                <c:pt idx="162">
                  <c:v>16.3000000000001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16.600000000000101</c:v>
                </c:pt>
                <c:pt idx="166">
                  <c:v>16.7</c:v>
                </c:pt>
                <c:pt idx="167">
                  <c:v>16.8000000000001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17.100000000000101</c:v>
                </c:pt>
                <c:pt idx="171">
                  <c:v>17.2</c:v>
                </c:pt>
                <c:pt idx="172">
                  <c:v>17.3000000000001</c:v>
                </c:pt>
                <c:pt idx="173">
                  <c:v>17.400000000000102</c:v>
                </c:pt>
                <c:pt idx="174">
                  <c:v>17.500000000000099</c:v>
                </c:pt>
                <c:pt idx="175">
                  <c:v>17.600000000000101</c:v>
                </c:pt>
                <c:pt idx="176">
                  <c:v>17.700000000000099</c:v>
                </c:pt>
                <c:pt idx="177">
                  <c:v>17.8000000000001</c:v>
                </c:pt>
                <c:pt idx="178">
                  <c:v>17.900000000000102</c:v>
                </c:pt>
                <c:pt idx="179">
                  <c:v>18.000000000000099</c:v>
                </c:pt>
                <c:pt idx="180">
                  <c:v>18.100000000000101</c:v>
                </c:pt>
                <c:pt idx="181">
                  <c:v>18.200000000000099</c:v>
                </c:pt>
                <c:pt idx="182">
                  <c:v>18.3000000000001</c:v>
                </c:pt>
                <c:pt idx="183">
                  <c:v>18.400000000000102</c:v>
                </c:pt>
                <c:pt idx="184">
                  <c:v>18.500000000000099</c:v>
                </c:pt>
                <c:pt idx="185">
                  <c:v>18.600000000000101</c:v>
                </c:pt>
                <c:pt idx="186">
                  <c:v>18.700000000000099</c:v>
                </c:pt>
                <c:pt idx="187">
                  <c:v>18.8000000000001</c:v>
                </c:pt>
                <c:pt idx="188">
                  <c:v>18.900000000000102</c:v>
                </c:pt>
                <c:pt idx="189">
                  <c:v>19.000000000000099</c:v>
                </c:pt>
                <c:pt idx="190">
                  <c:v>19.100000000000101</c:v>
                </c:pt>
                <c:pt idx="191">
                  <c:v>19.200000000000099</c:v>
                </c:pt>
                <c:pt idx="192">
                  <c:v>19.3000000000001</c:v>
                </c:pt>
                <c:pt idx="193">
                  <c:v>19.400000000000102</c:v>
                </c:pt>
                <c:pt idx="194">
                  <c:v>19.500000000000099</c:v>
                </c:pt>
                <c:pt idx="195">
                  <c:v>19.600000000000101</c:v>
                </c:pt>
                <c:pt idx="196">
                  <c:v>19.700000000000099</c:v>
                </c:pt>
                <c:pt idx="197">
                  <c:v>19.8000000000001</c:v>
                </c:pt>
                <c:pt idx="198">
                  <c:v>19.900000000000102</c:v>
                </c:pt>
                <c:pt idx="199">
                  <c:v>20.000000000000099</c:v>
                </c:pt>
                <c:pt idx="200">
                  <c:v>20.100000000000101</c:v>
                </c:pt>
                <c:pt idx="201">
                  <c:v>20.200000000000099</c:v>
                </c:pt>
                <c:pt idx="202">
                  <c:v>20.3000000000001</c:v>
                </c:pt>
                <c:pt idx="203">
                  <c:v>20.400000000000102</c:v>
                </c:pt>
                <c:pt idx="204">
                  <c:v>20.500000000000099</c:v>
                </c:pt>
                <c:pt idx="205">
                  <c:v>20.600000000000101</c:v>
                </c:pt>
                <c:pt idx="206">
                  <c:v>20.700000000000099</c:v>
                </c:pt>
                <c:pt idx="207">
                  <c:v>20.8000000000001</c:v>
                </c:pt>
                <c:pt idx="208">
                  <c:v>20.900000000000102</c:v>
                </c:pt>
                <c:pt idx="209">
                  <c:v>21.000000000000099</c:v>
                </c:pt>
                <c:pt idx="210">
                  <c:v>21.100000000000101</c:v>
                </c:pt>
                <c:pt idx="211">
                  <c:v>21.200000000000099</c:v>
                </c:pt>
                <c:pt idx="212">
                  <c:v>21.3000000000001</c:v>
                </c:pt>
                <c:pt idx="213">
                  <c:v>21.400000000000102</c:v>
                </c:pt>
                <c:pt idx="214">
                  <c:v>21.500000000000099</c:v>
                </c:pt>
                <c:pt idx="215">
                  <c:v>21.600000000000101</c:v>
                </c:pt>
                <c:pt idx="216">
                  <c:v>21.700000000000099</c:v>
                </c:pt>
                <c:pt idx="217">
                  <c:v>21.8000000000001</c:v>
                </c:pt>
                <c:pt idx="218">
                  <c:v>21.900000000000102</c:v>
                </c:pt>
                <c:pt idx="219">
                  <c:v>22.000000000000099</c:v>
                </c:pt>
                <c:pt idx="220">
                  <c:v>22.100000000000101</c:v>
                </c:pt>
                <c:pt idx="221">
                  <c:v>22.200000000000099</c:v>
                </c:pt>
                <c:pt idx="222">
                  <c:v>22.3000000000001</c:v>
                </c:pt>
                <c:pt idx="223">
                  <c:v>22.400000000000102</c:v>
                </c:pt>
                <c:pt idx="224">
                  <c:v>22.500000000000099</c:v>
                </c:pt>
                <c:pt idx="225">
                  <c:v>22.600000000000101</c:v>
                </c:pt>
                <c:pt idx="226">
                  <c:v>22.700000000000099</c:v>
                </c:pt>
                <c:pt idx="227">
                  <c:v>22.8000000000001</c:v>
                </c:pt>
                <c:pt idx="228">
                  <c:v>22.900000000000102</c:v>
                </c:pt>
                <c:pt idx="229">
                  <c:v>23.000000000000099</c:v>
                </c:pt>
                <c:pt idx="230">
                  <c:v>23.100000000000101</c:v>
                </c:pt>
                <c:pt idx="231">
                  <c:v>23.200000000000099</c:v>
                </c:pt>
                <c:pt idx="232">
                  <c:v>23.3000000000001</c:v>
                </c:pt>
                <c:pt idx="233">
                  <c:v>23.400000000000102</c:v>
                </c:pt>
                <c:pt idx="234">
                  <c:v>23.500000000000099</c:v>
                </c:pt>
                <c:pt idx="235">
                  <c:v>23.600000000000101</c:v>
                </c:pt>
                <c:pt idx="236">
                  <c:v>23.700000000000099</c:v>
                </c:pt>
                <c:pt idx="237">
                  <c:v>23.8000000000001</c:v>
                </c:pt>
                <c:pt idx="238">
                  <c:v>23.900000000000102</c:v>
                </c:pt>
                <c:pt idx="239">
                  <c:v>24.000000000000099</c:v>
                </c:pt>
                <c:pt idx="240">
                  <c:v>24.100000000000101</c:v>
                </c:pt>
                <c:pt idx="241">
                  <c:v>24.200000000000099</c:v>
                </c:pt>
                <c:pt idx="242">
                  <c:v>24.3000000000001</c:v>
                </c:pt>
                <c:pt idx="243">
                  <c:v>24.400000000000102</c:v>
                </c:pt>
                <c:pt idx="244">
                  <c:v>24.500000000000099</c:v>
                </c:pt>
                <c:pt idx="245">
                  <c:v>24.600000000000101</c:v>
                </c:pt>
                <c:pt idx="246">
                  <c:v>24.700000000000099</c:v>
                </c:pt>
                <c:pt idx="247">
                  <c:v>24.8000000000001</c:v>
                </c:pt>
                <c:pt idx="248">
                  <c:v>24.900000000000102</c:v>
                </c:pt>
                <c:pt idx="249">
                  <c:v>25.000000000000099</c:v>
                </c:pt>
                <c:pt idx="250">
                  <c:v>25.100000000000101</c:v>
                </c:pt>
                <c:pt idx="251">
                  <c:v>25.200000000000099</c:v>
                </c:pt>
                <c:pt idx="252">
                  <c:v>25.3000000000001</c:v>
                </c:pt>
                <c:pt idx="253">
                  <c:v>25.400000000000102</c:v>
                </c:pt>
                <c:pt idx="254">
                  <c:v>25.500000000000099</c:v>
                </c:pt>
                <c:pt idx="255">
                  <c:v>25.600000000000101</c:v>
                </c:pt>
                <c:pt idx="256">
                  <c:v>25.700000000000099</c:v>
                </c:pt>
                <c:pt idx="257">
                  <c:v>25.8000000000001</c:v>
                </c:pt>
                <c:pt idx="258">
                  <c:v>25.900000000000102</c:v>
                </c:pt>
                <c:pt idx="259">
                  <c:v>26.000000000000099</c:v>
                </c:pt>
                <c:pt idx="260">
                  <c:v>26.100000000000101</c:v>
                </c:pt>
                <c:pt idx="261">
                  <c:v>26.200000000000099</c:v>
                </c:pt>
                <c:pt idx="262">
                  <c:v>26.3000000000001</c:v>
                </c:pt>
                <c:pt idx="263">
                  <c:v>26.400000000000102</c:v>
                </c:pt>
                <c:pt idx="264">
                  <c:v>26.500000000000099</c:v>
                </c:pt>
                <c:pt idx="265">
                  <c:v>26.600000000000101</c:v>
                </c:pt>
                <c:pt idx="266">
                  <c:v>26.700000000000099</c:v>
                </c:pt>
                <c:pt idx="267">
                  <c:v>26.8000000000001</c:v>
                </c:pt>
                <c:pt idx="268">
                  <c:v>26.900000000000102</c:v>
                </c:pt>
                <c:pt idx="269">
                  <c:v>27.000000000000099</c:v>
                </c:pt>
                <c:pt idx="270">
                  <c:v>27.100000000000101</c:v>
                </c:pt>
                <c:pt idx="271">
                  <c:v>27.200000000000099</c:v>
                </c:pt>
                <c:pt idx="272">
                  <c:v>27.3000000000001</c:v>
                </c:pt>
                <c:pt idx="273">
                  <c:v>27.400000000000102</c:v>
                </c:pt>
                <c:pt idx="274">
                  <c:v>27.500000000000099</c:v>
                </c:pt>
                <c:pt idx="275">
                  <c:v>27.600000000000101</c:v>
                </c:pt>
                <c:pt idx="276">
                  <c:v>27.700000000000099</c:v>
                </c:pt>
                <c:pt idx="277">
                  <c:v>27.8000000000001</c:v>
                </c:pt>
                <c:pt idx="278">
                  <c:v>27.900000000000102</c:v>
                </c:pt>
                <c:pt idx="279">
                  <c:v>28.000000000000099</c:v>
                </c:pt>
                <c:pt idx="280">
                  <c:v>28.100000000000101</c:v>
                </c:pt>
                <c:pt idx="281">
                  <c:v>28.200000000000099</c:v>
                </c:pt>
                <c:pt idx="282">
                  <c:v>28.3000000000001</c:v>
                </c:pt>
                <c:pt idx="283">
                  <c:v>28.400000000000102</c:v>
                </c:pt>
                <c:pt idx="284">
                  <c:v>28.500000000000099</c:v>
                </c:pt>
                <c:pt idx="285">
                  <c:v>28.600000000000101</c:v>
                </c:pt>
                <c:pt idx="286">
                  <c:v>28.700000000000099</c:v>
                </c:pt>
                <c:pt idx="287">
                  <c:v>28.8000000000001</c:v>
                </c:pt>
                <c:pt idx="288">
                  <c:v>28.900000000000102</c:v>
                </c:pt>
                <c:pt idx="289">
                  <c:v>29.000000000000099</c:v>
                </c:pt>
                <c:pt idx="290">
                  <c:v>29.100000000000101</c:v>
                </c:pt>
                <c:pt idx="291">
                  <c:v>29.200000000000099</c:v>
                </c:pt>
                <c:pt idx="292">
                  <c:v>29.3000000000001</c:v>
                </c:pt>
                <c:pt idx="293">
                  <c:v>29.400000000000102</c:v>
                </c:pt>
                <c:pt idx="294">
                  <c:v>29.500000000000099</c:v>
                </c:pt>
                <c:pt idx="295">
                  <c:v>29.600000000000101</c:v>
                </c:pt>
                <c:pt idx="296">
                  <c:v>29.700000000000099</c:v>
                </c:pt>
                <c:pt idx="297">
                  <c:v>29.8000000000001</c:v>
                </c:pt>
                <c:pt idx="298">
                  <c:v>29.900000000000102</c:v>
                </c:pt>
                <c:pt idx="299">
                  <c:v>30.000000000000099</c:v>
                </c:pt>
                <c:pt idx="300">
                  <c:v>30.100000000000101</c:v>
                </c:pt>
                <c:pt idx="301">
                  <c:v>30.200000000000099</c:v>
                </c:pt>
                <c:pt idx="302">
                  <c:v>30.3000000000001</c:v>
                </c:pt>
                <c:pt idx="303">
                  <c:v>30.400000000000102</c:v>
                </c:pt>
                <c:pt idx="304">
                  <c:v>30.500000000000099</c:v>
                </c:pt>
                <c:pt idx="305">
                  <c:v>30.600000000000101</c:v>
                </c:pt>
                <c:pt idx="306">
                  <c:v>30.700000000000099</c:v>
                </c:pt>
                <c:pt idx="307">
                  <c:v>30.8000000000001</c:v>
                </c:pt>
                <c:pt idx="308">
                  <c:v>30.900000000000102</c:v>
                </c:pt>
                <c:pt idx="309">
                  <c:v>31.000000000000099</c:v>
                </c:pt>
                <c:pt idx="310">
                  <c:v>31.100000000000101</c:v>
                </c:pt>
                <c:pt idx="311">
                  <c:v>31.200000000000099</c:v>
                </c:pt>
                <c:pt idx="312">
                  <c:v>31.3000000000001</c:v>
                </c:pt>
                <c:pt idx="313">
                  <c:v>31.400000000000102</c:v>
                </c:pt>
                <c:pt idx="314">
                  <c:v>31.500000000000099</c:v>
                </c:pt>
                <c:pt idx="315">
                  <c:v>31.600000000000101</c:v>
                </c:pt>
                <c:pt idx="316">
                  <c:v>31.700000000000099</c:v>
                </c:pt>
                <c:pt idx="317">
                  <c:v>31.8000000000001</c:v>
                </c:pt>
                <c:pt idx="318">
                  <c:v>31.900000000000102</c:v>
                </c:pt>
                <c:pt idx="319">
                  <c:v>32.000000000000099</c:v>
                </c:pt>
                <c:pt idx="320">
                  <c:v>32.100000000000101</c:v>
                </c:pt>
                <c:pt idx="321">
                  <c:v>32.200000000000102</c:v>
                </c:pt>
                <c:pt idx="322">
                  <c:v>32.300000000000097</c:v>
                </c:pt>
                <c:pt idx="323">
                  <c:v>32.400000000000098</c:v>
                </c:pt>
                <c:pt idx="324">
                  <c:v>32.500000000000099</c:v>
                </c:pt>
                <c:pt idx="325">
                  <c:v>32.600000000000101</c:v>
                </c:pt>
                <c:pt idx="326">
                  <c:v>32.700000000000102</c:v>
                </c:pt>
                <c:pt idx="327">
                  <c:v>32.800000000000097</c:v>
                </c:pt>
                <c:pt idx="328">
                  <c:v>32.900000000000098</c:v>
                </c:pt>
                <c:pt idx="329">
                  <c:v>33.000000000000099</c:v>
                </c:pt>
                <c:pt idx="330">
                  <c:v>33.100000000000101</c:v>
                </c:pt>
                <c:pt idx="331">
                  <c:v>33.200000000000102</c:v>
                </c:pt>
                <c:pt idx="332">
                  <c:v>33.300000000000097</c:v>
                </c:pt>
                <c:pt idx="333">
                  <c:v>33.400000000000098</c:v>
                </c:pt>
                <c:pt idx="334">
                  <c:v>33.500000000000099</c:v>
                </c:pt>
                <c:pt idx="335">
                  <c:v>33.600000000000101</c:v>
                </c:pt>
                <c:pt idx="336">
                  <c:v>33.700000000000102</c:v>
                </c:pt>
                <c:pt idx="337">
                  <c:v>33.800000000000097</c:v>
                </c:pt>
                <c:pt idx="338">
                  <c:v>33.900000000000098</c:v>
                </c:pt>
                <c:pt idx="339">
                  <c:v>34.000000000000099</c:v>
                </c:pt>
                <c:pt idx="340">
                  <c:v>34.100000000000101</c:v>
                </c:pt>
                <c:pt idx="341">
                  <c:v>34.200000000000102</c:v>
                </c:pt>
                <c:pt idx="342">
                  <c:v>34.300000000000097</c:v>
                </c:pt>
                <c:pt idx="343">
                  <c:v>34.400000000000098</c:v>
                </c:pt>
                <c:pt idx="344">
                  <c:v>34.500000000000099</c:v>
                </c:pt>
                <c:pt idx="345">
                  <c:v>34.600000000000101</c:v>
                </c:pt>
                <c:pt idx="346">
                  <c:v>34.700000000000102</c:v>
                </c:pt>
                <c:pt idx="347">
                  <c:v>34.800000000000097</c:v>
                </c:pt>
                <c:pt idx="348">
                  <c:v>34.900000000000098</c:v>
                </c:pt>
                <c:pt idx="349">
                  <c:v>35.000000000000099</c:v>
                </c:pt>
                <c:pt idx="350">
                  <c:v>35.100000000000101</c:v>
                </c:pt>
                <c:pt idx="351">
                  <c:v>35.200000000000102</c:v>
                </c:pt>
                <c:pt idx="352">
                  <c:v>35.300000000000097</c:v>
                </c:pt>
                <c:pt idx="353">
                  <c:v>35.400000000000198</c:v>
                </c:pt>
                <c:pt idx="354">
                  <c:v>35.500000000000199</c:v>
                </c:pt>
                <c:pt idx="355">
                  <c:v>35.600000000000101</c:v>
                </c:pt>
                <c:pt idx="356">
                  <c:v>35.700000000000202</c:v>
                </c:pt>
                <c:pt idx="357">
                  <c:v>35.800000000000203</c:v>
                </c:pt>
                <c:pt idx="358">
                  <c:v>35.900000000000198</c:v>
                </c:pt>
                <c:pt idx="359">
                  <c:v>36.000000000000199</c:v>
                </c:pt>
                <c:pt idx="360">
                  <c:v>36.1000000000002</c:v>
                </c:pt>
                <c:pt idx="361">
                  <c:v>36.200000000000202</c:v>
                </c:pt>
                <c:pt idx="362">
                  <c:v>36.300000000000203</c:v>
                </c:pt>
                <c:pt idx="363">
                  <c:v>36.400000000000198</c:v>
                </c:pt>
                <c:pt idx="364">
                  <c:v>36.500000000000199</c:v>
                </c:pt>
                <c:pt idx="365">
                  <c:v>36.6000000000002</c:v>
                </c:pt>
                <c:pt idx="366">
                  <c:v>36.700000000000202</c:v>
                </c:pt>
                <c:pt idx="367">
                  <c:v>36.800000000000203</c:v>
                </c:pt>
                <c:pt idx="368">
                  <c:v>36.900000000000198</c:v>
                </c:pt>
                <c:pt idx="369">
                  <c:v>37.000000000000199</c:v>
                </c:pt>
                <c:pt idx="370">
                  <c:v>37.1000000000002</c:v>
                </c:pt>
                <c:pt idx="371">
                  <c:v>37.200000000000202</c:v>
                </c:pt>
                <c:pt idx="372">
                  <c:v>37.300000000000203</c:v>
                </c:pt>
                <c:pt idx="373">
                  <c:v>37.400000000000198</c:v>
                </c:pt>
                <c:pt idx="374">
                  <c:v>37.500000000000199</c:v>
                </c:pt>
                <c:pt idx="375">
                  <c:v>37.6000000000002</c:v>
                </c:pt>
                <c:pt idx="376">
                  <c:v>37.700000000000202</c:v>
                </c:pt>
                <c:pt idx="377">
                  <c:v>37.800000000000203</c:v>
                </c:pt>
                <c:pt idx="378">
                  <c:v>37.900000000000198</c:v>
                </c:pt>
                <c:pt idx="379">
                  <c:v>38.000000000000199</c:v>
                </c:pt>
                <c:pt idx="380">
                  <c:v>38.1000000000002</c:v>
                </c:pt>
                <c:pt idx="381">
                  <c:v>38.200000000000202</c:v>
                </c:pt>
                <c:pt idx="382">
                  <c:v>38.300000000000203</c:v>
                </c:pt>
                <c:pt idx="383">
                  <c:v>38.400000000000198</c:v>
                </c:pt>
                <c:pt idx="384">
                  <c:v>38.500000000000199</c:v>
                </c:pt>
                <c:pt idx="385">
                  <c:v>38.6000000000002</c:v>
                </c:pt>
                <c:pt idx="386">
                  <c:v>38.700000000000202</c:v>
                </c:pt>
                <c:pt idx="387">
                  <c:v>38.800000000000203</c:v>
                </c:pt>
                <c:pt idx="388">
                  <c:v>38.900000000000198</c:v>
                </c:pt>
                <c:pt idx="389">
                  <c:v>39.000000000000199</c:v>
                </c:pt>
                <c:pt idx="390">
                  <c:v>39.1000000000002</c:v>
                </c:pt>
                <c:pt idx="391">
                  <c:v>39.200000000000202</c:v>
                </c:pt>
                <c:pt idx="392">
                  <c:v>39.300000000000203</c:v>
                </c:pt>
                <c:pt idx="393">
                  <c:v>39.400000000000198</c:v>
                </c:pt>
                <c:pt idx="394">
                  <c:v>39.500000000000199</c:v>
                </c:pt>
                <c:pt idx="395">
                  <c:v>39.6000000000002</c:v>
                </c:pt>
                <c:pt idx="396">
                  <c:v>39.700000000000202</c:v>
                </c:pt>
                <c:pt idx="397">
                  <c:v>39.800000000000203</c:v>
                </c:pt>
                <c:pt idx="398">
                  <c:v>39.900000000000198</c:v>
                </c:pt>
                <c:pt idx="399">
                  <c:v>40.000000000000199</c:v>
                </c:pt>
              </c:numCache>
            </c:numRef>
          </c:xVal>
          <c:yVal>
            <c:numRef>
              <c:f>Sheet2!$B$2:$B$401</c:f>
              <c:numCache>
                <c:formatCode>General</c:formatCode>
                <c:ptCount val="400"/>
                <c:pt idx="0">
                  <c:v>2.3125850929940452</c:v>
                </c:pt>
                <c:pt idx="1">
                  <c:v>1.6294379124341003</c:v>
                </c:pt>
                <c:pt idx="2">
                  <c:v>1.2339728043259361</c:v>
                </c:pt>
                <c:pt idx="3">
                  <c:v>0.95629073187415503</c:v>
                </c:pt>
                <c:pt idx="4">
                  <c:v>0.74314718055994533</c:v>
                </c:pt>
                <c:pt idx="5">
                  <c:v>0.57082562376599078</c:v>
                </c:pt>
                <c:pt idx="6">
                  <c:v>0.42667494393873245</c:v>
                </c:pt>
                <c:pt idx="7">
                  <c:v>0.30314355131420972</c:v>
                </c:pt>
                <c:pt idx="8">
                  <c:v>0.19536051565782628</c:v>
                </c:pt>
                <c:pt idx="9">
                  <c:v>0.1</c:v>
                </c:pt>
                <c:pt idx="10">
                  <c:v>1.468982019567508E-2</c:v>
                </c:pt>
                <c:pt idx="11">
                  <c:v>-6.2321556793954597E-2</c:v>
                </c:pt>
                <c:pt idx="12">
                  <c:v>-0.13236426446749106</c:v>
                </c:pt>
                <c:pt idx="13">
                  <c:v>-0.19647223662121291</c:v>
                </c:pt>
                <c:pt idx="14">
                  <c:v>-0.25546510810816436</c:v>
                </c:pt>
                <c:pt idx="15">
                  <c:v>-0.31000362924573566</c:v>
                </c:pt>
                <c:pt idx="16">
                  <c:v>-0.36062825106217039</c:v>
                </c:pt>
                <c:pt idx="17">
                  <c:v>-0.40778666490211907</c:v>
                </c:pt>
                <c:pt idx="18">
                  <c:v>-0.45185388617239469</c:v>
                </c:pt>
                <c:pt idx="19">
                  <c:v>-0.49314718055994528</c:v>
                </c:pt>
                <c:pt idx="20">
                  <c:v>-0.53193734472937737</c:v>
                </c:pt>
                <c:pt idx="21">
                  <c:v>-0.56845736036427019</c:v>
                </c:pt>
                <c:pt idx="22">
                  <c:v>-0.6029091229351039</c:v>
                </c:pt>
                <c:pt idx="23">
                  <c:v>-0.63546873735389986</c:v>
                </c:pt>
                <c:pt idx="24">
                  <c:v>-0.66629073187415511</c:v>
                </c:pt>
                <c:pt idx="25">
                  <c:v>-0.69551144502743634</c:v>
                </c:pt>
                <c:pt idx="26">
                  <c:v>-0.72325177301028343</c:v>
                </c:pt>
                <c:pt idx="27">
                  <c:v>-0.7496194171811581</c:v>
                </c:pt>
                <c:pt idx="28">
                  <c:v>-0.77471073699242821</c:v>
                </c:pt>
                <c:pt idx="29">
                  <c:v>-0.79861228866810974</c:v>
                </c:pt>
                <c:pt idx="30">
                  <c:v>-0.82140211149110054</c:v>
                </c:pt>
                <c:pt idx="31">
                  <c:v>-0.8431508098056808</c:v>
                </c:pt>
                <c:pt idx="32">
                  <c:v>-0.86392246847243459</c:v>
                </c:pt>
                <c:pt idx="33">
                  <c:v>-0.88377543162211569</c:v>
                </c:pt>
                <c:pt idx="34">
                  <c:v>-0.90276296849536808</c:v>
                </c:pt>
                <c:pt idx="35">
                  <c:v>-0.92093384546206425</c:v>
                </c:pt>
                <c:pt idx="36">
                  <c:v>-0.9383328196501789</c:v>
                </c:pt>
                <c:pt idx="37">
                  <c:v>-0.95500106673233998</c:v>
                </c:pt>
                <c:pt idx="38">
                  <c:v>-0.97097655313560061</c:v>
                </c:pt>
                <c:pt idx="39">
                  <c:v>-0.98629436111989055</c:v>
                </c:pt>
                <c:pt idx="40">
                  <c:v>-1.0009869737102621</c:v>
                </c:pt>
                <c:pt idx="41">
                  <c:v>-1.0150845252893226</c:v>
                </c:pt>
                <c:pt idx="42">
                  <c:v>-1.0286150226995168</c:v>
                </c:pt>
                <c:pt idx="43">
                  <c:v>-1.0416045409242156</c:v>
                </c:pt>
                <c:pt idx="44">
                  <c:v>-1.0540773967762742</c:v>
                </c:pt>
                <c:pt idx="45">
                  <c:v>-1.0660563034950492</c:v>
                </c:pt>
                <c:pt idx="46">
                  <c:v>-1.077562508716013</c:v>
                </c:pt>
                <c:pt idx="47">
                  <c:v>-1.0886159179138453</c:v>
                </c:pt>
                <c:pt idx="48">
                  <c:v>-1.099235205116581</c:v>
                </c:pt>
                <c:pt idx="49">
                  <c:v>-1.1094379124341003</c:v>
                </c:pt>
                <c:pt idx="50">
                  <c:v>-1.11924053973028</c:v>
                </c:pt>
                <c:pt idx="51">
                  <c:v>-1.1286586255873816</c:v>
                </c:pt>
                <c:pt idx="52">
                  <c:v>-1.137706820558076</c:v>
                </c:pt>
                <c:pt idx="53">
                  <c:v>-1.1463989535702288</c:v>
                </c:pt>
                <c:pt idx="54">
                  <c:v>-1.1547480922384252</c:v>
                </c:pt>
                <c:pt idx="55">
                  <c:v>-1.1627665977411037</c:v>
                </c:pt>
                <c:pt idx="56">
                  <c:v>-1.1704661748405045</c:v>
                </c:pt>
                <c:pt idx="57">
                  <c:v>-1.1778579175523736</c:v>
                </c:pt>
                <c:pt idx="58">
                  <c:v>-1.1849523509116737</c:v>
                </c:pt>
                <c:pt idx="59">
                  <c:v>-1.1917594692280549</c:v>
                </c:pt>
                <c:pt idx="60">
                  <c:v>-1.1982887711792656</c:v>
                </c:pt>
                <c:pt idx="61">
                  <c:v>-1.2045492920510461</c:v>
                </c:pt>
                <c:pt idx="62">
                  <c:v>-1.2105496333974868</c:v>
                </c:pt>
                <c:pt idx="63">
                  <c:v>-1.2162979903656264</c:v>
                </c:pt>
                <c:pt idx="64">
                  <c:v>-1.2218021769015914</c:v>
                </c:pt>
                <c:pt idx="65">
                  <c:v>-1.2270696490323798</c:v>
                </c:pt>
                <c:pt idx="66">
                  <c:v>-1.2321075263969203</c:v>
                </c:pt>
                <c:pt idx="67">
                  <c:v>-1.2369226121820611</c:v>
                </c:pt>
                <c:pt idx="68">
                  <c:v>-1.2415214116032138</c:v>
                </c:pt>
                <c:pt idx="69">
                  <c:v>-1.2459101490553133</c:v>
                </c:pt>
                <c:pt idx="70">
                  <c:v>-1.2500947840472698</c:v>
                </c:pt>
                <c:pt idx="71">
                  <c:v>-1.2540810260220097</c:v>
                </c:pt>
                <c:pt idx="72">
                  <c:v>-1.2578743481543455</c:v>
                </c:pt>
                <c:pt idx="73">
                  <c:v>-1.2614800002101243</c:v>
                </c:pt>
                <c:pt idx="74">
                  <c:v>-1.2649030205422647</c:v>
                </c:pt>
                <c:pt idx="75">
                  <c:v>-1.2681482472922851</c:v>
                </c:pt>
                <c:pt idx="76">
                  <c:v>-1.2712203288596382</c:v>
                </c:pt>
                <c:pt idx="77">
                  <c:v>-1.2741237336955462</c:v>
                </c:pt>
                <c:pt idx="78">
                  <c:v>-1.276862759472976</c:v>
                </c:pt>
                <c:pt idx="79">
                  <c:v>-1.2794415416798357</c:v>
                </c:pt>
                <c:pt idx="80">
                  <c:v>-1.2818640616783932</c:v>
                </c:pt>
                <c:pt idx="81">
                  <c:v>-1.2841341542702076</c:v>
                </c:pt>
                <c:pt idx="82">
                  <c:v>-1.2862555148025523</c:v>
                </c:pt>
                <c:pt idx="83">
                  <c:v>-1.2882317058492683</c:v>
                </c:pt>
                <c:pt idx="84">
                  <c:v>-1.2900661634962711</c:v>
                </c:pt>
                <c:pt idx="85">
                  <c:v>-1.2917622032594622</c:v>
                </c:pt>
                <c:pt idx="86">
                  <c:v>-1.2933230256605381</c:v>
                </c:pt>
                <c:pt idx="87">
                  <c:v>-1.2947517214841608</c:v>
                </c:pt>
                <c:pt idx="88">
                  <c:v>-1.2960512767380941</c:v>
                </c:pt>
                <c:pt idx="89">
                  <c:v>-1.2972245773362194</c:v>
                </c:pt>
                <c:pt idx="90">
                  <c:v>-1.2982744135228046</c:v>
                </c:pt>
                <c:pt idx="91">
                  <c:v>-1.2992034840549949</c:v>
                </c:pt>
                <c:pt idx="92">
                  <c:v>-1.3000144001592102</c:v>
                </c:pt>
                <c:pt idx="93">
                  <c:v>-1.3007096892759584</c:v>
                </c:pt>
                <c:pt idx="94">
                  <c:v>-1.3012917986064951</c:v>
                </c:pt>
                <c:pt idx="95">
                  <c:v>-1.3017630984737905</c:v>
                </c:pt>
                <c:pt idx="96">
                  <c:v>-1.3021258855093372</c:v>
                </c:pt>
                <c:pt idx="97">
                  <c:v>-1.3023823856765264</c:v>
                </c:pt>
                <c:pt idx="98">
                  <c:v>-1.3025347571405443</c:v>
                </c:pt>
                <c:pt idx="99">
                  <c:v>-1.3025850929940459</c:v>
                </c:pt>
                <c:pt idx="100">
                  <c:v>-1.3025354238472138</c:v>
                </c:pt>
                <c:pt idx="101">
                  <c:v>-1.3023877202902252</c:v>
                </c:pt>
                <c:pt idx="102">
                  <c:v>-1.3021438952355899</c:v>
                </c:pt>
                <c:pt idx="103">
                  <c:v>-1.301805806147327</c:v>
                </c:pt>
                <c:pt idx="104">
                  <c:v>-1.3013752571634776</c:v>
                </c:pt>
                <c:pt idx="105">
                  <c:v>-1.3008540011180214</c:v>
                </c:pt>
                <c:pt idx="106">
                  <c:v>-1.3002437414678605</c:v>
                </c:pt>
                <c:pt idx="107">
                  <c:v>-1.2995461341301739</c:v>
                </c:pt>
                <c:pt idx="108">
                  <c:v>-1.2987627892350979</c:v>
                </c:pt>
                <c:pt idx="109">
                  <c:v>-1.2978952727983706</c:v>
                </c:pt>
                <c:pt idx="110">
                  <c:v>-1.2969451083182886</c:v>
                </c:pt>
                <c:pt idx="111">
                  <c:v>-1.2959137783010488</c:v>
                </c:pt>
                <c:pt idx="112">
                  <c:v>-1.2948027257182948</c:v>
                </c:pt>
                <c:pt idx="113">
                  <c:v>-1.2936133554004496</c:v>
                </c:pt>
                <c:pt idx="114">
                  <c:v>-1.2923470353692044</c:v>
                </c:pt>
                <c:pt idx="115">
                  <c:v>-1.2910050981123191</c:v>
                </c:pt>
                <c:pt idx="116">
                  <c:v>-1.2895888418037105</c:v>
                </c:pt>
                <c:pt idx="117">
                  <c:v>-1.288099531471619</c:v>
                </c:pt>
                <c:pt idx="118">
                  <c:v>-1.2865384001174838</c:v>
                </c:pt>
                <c:pt idx="119">
                  <c:v>-1.2849066497880004</c:v>
                </c:pt>
                <c:pt idx="120">
                  <c:v>-1.2832054526026955</c:v>
                </c:pt>
                <c:pt idx="121">
                  <c:v>-1.2814359517392109</c:v>
                </c:pt>
                <c:pt idx="122">
                  <c:v>-1.2795992623783721</c:v>
                </c:pt>
                <c:pt idx="123">
                  <c:v>-1.2776964726109912</c:v>
                </c:pt>
                <c:pt idx="124">
                  <c:v>-1.2757286443082556</c:v>
                </c:pt>
                <c:pt idx="125">
                  <c:v>-1.2736968139574321</c:v>
                </c:pt>
                <c:pt idx="126">
                  <c:v>-1.2716019934645457</c:v>
                </c:pt>
                <c:pt idx="127">
                  <c:v>-1.2694451709255714</c:v>
                </c:pt>
                <c:pt idx="128">
                  <c:v>-1.2672273113676265</c:v>
                </c:pt>
                <c:pt idx="129">
                  <c:v>-1.2649493574615367</c:v>
                </c:pt>
                <c:pt idx="130">
                  <c:v>-1.2626122302071057</c:v>
                </c:pt>
                <c:pt idx="131">
                  <c:v>-1.2602168295923253</c:v>
                </c:pt>
                <c:pt idx="132">
                  <c:v>-1.2577640352277082</c:v>
                </c:pt>
                <c:pt idx="133">
                  <c:v>-1.2552547069568656</c:v>
                </c:pt>
                <c:pt idx="134">
                  <c:v>-1.2526896854443836</c:v>
                </c:pt>
                <c:pt idx="135">
                  <c:v>-1.2500697927420066</c:v>
                </c:pt>
                <c:pt idx="136">
                  <c:v>-1.2473958328340793</c:v>
                </c:pt>
                <c:pt idx="137">
                  <c:v>-1.2446685921631591</c:v>
                </c:pt>
                <c:pt idx="138">
                  <c:v>-1.2418888401366459</c:v>
                </c:pt>
                <c:pt idx="139">
                  <c:v>-1.2390573296152585</c:v>
                </c:pt>
                <c:pt idx="140">
                  <c:v>-1.2361747973841226</c:v>
                </c:pt>
                <c:pt idx="141">
                  <c:v>-1.233241964607215</c:v>
                </c:pt>
                <c:pt idx="142">
                  <c:v>-1.2302595372658613</c:v>
                </c:pt>
                <c:pt idx="143">
                  <c:v>-1.2272282065819549</c:v>
                </c:pt>
                <c:pt idx="144">
                  <c:v>-1.2241486494265288</c:v>
                </c:pt>
                <c:pt idx="145">
                  <c:v>-1.2210215287142909</c:v>
                </c:pt>
                <c:pt idx="146">
                  <c:v>-1.2178474937846906</c:v>
                </c:pt>
                <c:pt idx="147">
                  <c:v>-1.2146271807700693</c:v>
                </c:pt>
                <c:pt idx="148">
                  <c:v>-1.2113612129514133</c:v>
                </c:pt>
                <c:pt idx="149">
                  <c:v>-1.2080502011022101</c:v>
                </c:pt>
                <c:pt idx="150">
                  <c:v>-1.2046947438208788</c:v>
                </c:pt>
                <c:pt idx="151">
                  <c:v>-1.2012954278522305</c:v>
                </c:pt>
                <c:pt idx="152">
                  <c:v>-1.1978528283983898</c:v>
                </c:pt>
                <c:pt idx="153">
                  <c:v>-1.1943675094195836</c:v>
                </c:pt>
                <c:pt idx="154">
                  <c:v>-1.1908400239252008</c:v>
                </c:pt>
                <c:pt idx="155">
                  <c:v>-1.1872709142554911</c:v>
                </c:pt>
                <c:pt idx="156">
                  <c:v>-1.1836607123542624</c:v>
                </c:pt>
                <c:pt idx="157">
                  <c:v>-1.1800099400329176</c:v>
                </c:pt>
                <c:pt idx="158">
                  <c:v>-1.176319109226186</c:v>
                </c:pt>
                <c:pt idx="159">
                  <c:v>-1.1725887222397811</c:v>
                </c:pt>
                <c:pt idx="160">
                  <c:v>-1.1688192719904134</c:v>
                </c:pt>
                <c:pt idx="161">
                  <c:v>-1.1650112422383383</c:v>
                </c:pt>
                <c:pt idx="162">
                  <c:v>-1.1611651078127125</c:v>
                </c:pt>
                <c:pt idx="163">
                  <c:v>-1.1572813348301529</c:v>
                </c:pt>
                <c:pt idx="164">
                  <c:v>-1.1533603809065349</c:v>
                </c:pt>
                <c:pt idx="165">
                  <c:v>-1.1494026953624934</c:v>
                </c:pt>
                <c:pt idx="166">
                  <c:v>-1.1454087194227096</c:v>
                </c:pt>
                <c:pt idx="167">
                  <c:v>-1.1413788864092091</c:v>
                </c:pt>
                <c:pt idx="168">
                  <c:v>-1.1373136219290276</c:v>
                </c:pt>
                <c:pt idx="169">
                  <c:v>-1.1332133440562162</c:v>
                </c:pt>
                <c:pt idx="170">
                  <c:v>-1.12907846350861</c:v>
                </c:pt>
                <c:pt idx="171">
                  <c:v>-1.1249093838194073</c:v>
                </c:pt>
                <c:pt idx="172">
                  <c:v>-1.1207065015037292</c:v>
                </c:pt>
                <c:pt idx="173">
                  <c:v>-1.1164702062204788</c:v>
                </c:pt>
                <c:pt idx="174">
                  <c:v>-1.1122008809294639</c:v>
                </c:pt>
                <c:pt idx="175">
                  <c:v>-1.1078989020441017</c:v>
                </c:pt>
                <c:pt idx="176">
                  <c:v>-1.1035646395797793</c:v>
                </c:pt>
                <c:pt idx="177">
                  <c:v>-1.0991984572980349</c:v>
                </c:pt>
                <c:pt idx="178">
                  <c:v>-1.0948007128467045</c:v>
                </c:pt>
                <c:pt idx="179">
                  <c:v>-1.0903717578961603</c:v>
                </c:pt>
                <c:pt idx="180">
                  <c:v>-1.0859119382717755</c:v>
                </c:pt>
                <c:pt idx="181">
                  <c:v>-1.0814215940827452</c:v>
                </c:pt>
                <c:pt idx="182">
                  <c:v>-1.0769010598473707</c:v>
                </c:pt>
                <c:pt idx="183">
                  <c:v>-1.0723506646149352</c:v>
                </c:pt>
                <c:pt idx="184">
                  <c:v>-1.0677707320842749</c:v>
                </c:pt>
                <c:pt idx="185">
                  <c:v>-1.063161580719151</c:v>
                </c:pt>
                <c:pt idx="186">
                  <c:v>-1.0585235238605364</c:v>
                </c:pt>
                <c:pt idx="187">
                  <c:v>-1.0538568698358985</c:v>
                </c:pt>
                <c:pt idx="188">
                  <c:v>-1.0491619220655919</c:v>
                </c:pt>
                <c:pt idx="189">
                  <c:v>-1.0444389791664357</c:v>
                </c:pt>
                <c:pt idx="190">
                  <c:v>-1.0396883350525792</c:v>
                </c:pt>
                <c:pt idx="191">
                  <c:v>-1.034910279033731</c:v>
                </c:pt>
                <c:pt idx="192">
                  <c:v>-1.0301050959108351</c:v>
                </c:pt>
                <c:pt idx="193">
                  <c:v>-1.0252730660692775</c:v>
                </c:pt>
                <c:pt idx="194">
                  <c:v>-1.0204144655696963</c:v>
                </c:pt>
                <c:pt idx="195">
                  <c:v>-1.0155295662364665</c:v>
                </c:pt>
                <c:pt idx="196">
                  <c:v>-1.010618635743938</c:v>
                </c:pt>
                <c:pt idx="197">
                  <c:v>-1.0056819377004846</c:v>
                </c:pt>
                <c:pt idx="198">
                  <c:v>-1.0007197317304415</c:v>
                </c:pt>
                <c:pt idx="199">
                  <c:v>-0.99573227355398641</c:v>
                </c:pt>
                <c:pt idx="200">
                  <c:v>-0.99071981506502516</c:v>
                </c:pt>
                <c:pt idx="201">
                  <c:v>-0.98568260440715427</c:v>
                </c:pt>
                <c:pt idx="202">
                  <c:v>-0.98062088604773656</c:v>
                </c:pt>
                <c:pt idx="203">
                  <c:v>-0.97553490085016525</c:v>
                </c:pt>
                <c:pt idx="204">
                  <c:v>-0.9704248861443574</c:v>
                </c:pt>
                <c:pt idx="205">
                  <c:v>-0.96529107579552997</c:v>
                </c:pt>
                <c:pt idx="206">
                  <c:v>-0.96013370027131817</c:v>
                </c:pt>
                <c:pt idx="207">
                  <c:v>-0.95495298670726747</c:v>
                </c:pt>
                <c:pt idx="208">
                  <c:v>-0.94974915897076029</c:v>
                </c:pt>
                <c:pt idx="209">
                  <c:v>-0.94452243772341804</c:v>
                </c:pt>
                <c:pt idx="210">
                  <c:v>-0.93927304048201554</c:v>
                </c:pt>
                <c:pt idx="211">
                  <c:v>-0.93400118167796142</c:v>
                </c:pt>
                <c:pt idx="212">
                  <c:v>-0.92870707271537389</c:v>
                </c:pt>
                <c:pt idx="213">
                  <c:v>-0.92339092202780026</c:v>
                </c:pt>
                <c:pt idx="214">
                  <c:v>-0.91805293513361175</c:v>
                </c:pt>
                <c:pt idx="215">
                  <c:v>-0.91269331469011394</c:v>
                </c:pt>
                <c:pt idx="216">
                  <c:v>-0.90731226054640857</c:v>
                </c:pt>
                <c:pt idx="217">
                  <c:v>-0.9019099697950379</c:v>
                </c:pt>
                <c:pt idx="218">
                  <c:v>-0.89648663682244978</c:v>
                </c:pt>
                <c:pt idx="219">
                  <c:v>-0.89104245335831056</c:v>
                </c:pt>
                <c:pt idx="220">
                  <c:v>-0.88557760852370171</c:v>
                </c:pt>
                <c:pt idx="221">
                  <c:v>-0.88009228887822832</c:v>
                </c:pt>
                <c:pt idx="222">
                  <c:v>-0.87458667846606719</c:v>
                </c:pt>
                <c:pt idx="223">
                  <c:v>-0.86906095886098855</c:v>
                </c:pt>
                <c:pt idx="224">
                  <c:v>-0.8635153092103689</c:v>
                </c:pt>
                <c:pt idx="225">
                  <c:v>-0.85794990627823475</c:v>
                </c:pt>
                <c:pt idx="226">
                  <c:v>-0.85236492448735168</c:v>
                </c:pt>
                <c:pt idx="227">
                  <c:v>-0.84676053596038958</c:v>
                </c:pt>
                <c:pt idx="228">
                  <c:v>-0.84113691056018824</c:v>
                </c:pt>
                <c:pt idx="229">
                  <c:v>-0.83549421592914408</c:v>
                </c:pt>
                <c:pt idx="230">
                  <c:v>-0.82983261752774196</c:v>
                </c:pt>
                <c:pt idx="231">
                  <c:v>-0.82415227867225838</c:v>
                </c:pt>
                <c:pt idx="232">
                  <c:v>-0.8184533605716493</c:v>
                </c:pt>
                <c:pt idx="233">
                  <c:v>-0.81273602236365017</c:v>
                </c:pt>
                <c:pt idx="234">
                  <c:v>-0.80700042115010762</c:v>
                </c:pt>
                <c:pt idx="235">
                  <c:v>-0.80124671203155851</c:v>
                </c:pt>
                <c:pt idx="236">
                  <c:v>-0.79547504814107972</c:v>
                </c:pt>
                <c:pt idx="237">
                  <c:v>-0.789685580677423</c:v>
                </c:pt>
                <c:pt idx="238">
                  <c:v>-0.78387845893745878</c:v>
                </c:pt>
                <c:pt idx="239">
                  <c:v>-0.77805383034793962</c:v>
                </c:pt>
                <c:pt idx="240">
                  <c:v>-0.77221184049660341</c:v>
                </c:pt>
                <c:pt idx="241">
                  <c:v>-0.76635263316263513</c:v>
                </c:pt>
                <c:pt idx="242">
                  <c:v>-0.76047635034649685</c:v>
                </c:pt>
                <c:pt idx="243">
                  <c:v>-0.75458313229915008</c:v>
                </c:pt>
                <c:pt idx="244">
                  <c:v>-0.74867311755067556</c:v>
                </c:pt>
                <c:pt idx="245">
                  <c:v>-0.74274644293831082</c:v>
                </c:pt>
                <c:pt idx="246">
                  <c:v>-0.73680324363392558</c:v>
                </c:pt>
                <c:pt idx="247">
                  <c:v>-0.73084365317093036</c:v>
                </c:pt>
                <c:pt idx="248">
                  <c:v>-0.72486780347065594</c:v>
                </c:pt>
                <c:pt idx="249">
                  <c:v>-0.71887582486819479</c:v>
                </c:pt>
                <c:pt idx="250">
                  <c:v>-0.71286784613773202</c:v>
                </c:pt>
                <c:pt idx="251">
                  <c:v>-0.70684399451737168</c:v>
                </c:pt>
                <c:pt idx="252">
                  <c:v>-0.70080439573346842</c:v>
                </c:pt>
                <c:pt idx="253">
                  <c:v>-0.69474917402448444</c:v>
                </c:pt>
                <c:pt idx="254">
                  <c:v>-0.68867845216437429</c:v>
                </c:pt>
                <c:pt idx="255">
                  <c:v>-0.68259235148551056</c:v>
                </c:pt>
                <c:pt idx="256">
                  <c:v>-0.67649099190116768</c:v>
                </c:pt>
                <c:pt idx="257">
                  <c:v>-0.6703744919275656</c:v>
                </c:pt>
                <c:pt idx="258">
                  <c:v>-0.66424296870548583</c:v>
                </c:pt>
                <c:pt idx="259">
                  <c:v>-0.65809653802147583</c:v>
                </c:pt>
                <c:pt idx="260">
                  <c:v>-0.65193531432864171</c:v>
                </c:pt>
                <c:pt idx="261">
                  <c:v>-0.64575941076704524</c:v>
                </c:pt>
                <c:pt idx="262">
                  <c:v>-0.63956893918371271</c:v>
                </c:pt>
                <c:pt idx="263">
                  <c:v>-0.63336401015226418</c:v>
                </c:pt>
                <c:pt idx="264">
                  <c:v>-0.62714473299217</c:v>
                </c:pt>
                <c:pt idx="265">
                  <c:v>-0.6209112157876473</c:v>
                </c:pt>
                <c:pt idx="266">
                  <c:v>-0.61466356540619804</c:v>
                </c:pt>
                <c:pt idx="267">
                  <c:v>-0.60840188751680468</c:v>
                </c:pt>
                <c:pt idx="268">
                  <c:v>-0.602126286607787</c:v>
                </c:pt>
                <c:pt idx="269">
                  <c:v>-0.59583686600432273</c:v>
                </c:pt>
                <c:pt idx="270">
                  <c:v>-0.58953372788564895</c:v>
                </c:pt>
                <c:pt idx="271">
                  <c:v>-0.58321697330194544</c:v>
                </c:pt>
                <c:pt idx="272">
                  <c:v>-0.57688670219090765</c:v>
                </c:pt>
                <c:pt idx="273">
                  <c:v>-0.57054301339401814</c:v>
                </c:pt>
                <c:pt idx="274">
                  <c:v>-0.56418600467251956</c:v>
                </c:pt>
                <c:pt idx="275">
                  <c:v>-0.55781577272309812</c:v>
                </c:pt>
                <c:pt idx="276">
                  <c:v>-0.5514324131932864</c:v>
                </c:pt>
                <c:pt idx="277">
                  <c:v>-0.54503602069658497</c:v>
                </c:pt>
                <c:pt idx="278">
                  <c:v>-0.53862668882731324</c:v>
                </c:pt>
                <c:pt idx="279">
                  <c:v>-0.53220451017519732</c:v>
                </c:pt>
                <c:pt idx="280">
                  <c:v>-0.52576957633969323</c:v>
                </c:pt>
                <c:pt idx="281">
                  <c:v>-0.51932197794406143</c:v>
                </c:pt>
                <c:pt idx="282">
                  <c:v>-0.51286180464918552</c:v>
                </c:pt>
                <c:pt idx="283">
                  <c:v>-0.50638914516715383</c:v>
                </c:pt>
                <c:pt idx="284">
                  <c:v>-0.49990408727459856</c:v>
                </c:pt>
                <c:pt idx="285">
                  <c:v>-0.49340671782580037</c:v>
                </c:pt>
                <c:pt idx="286">
                  <c:v>-0.48689712276556918</c:v>
                </c:pt>
                <c:pt idx="287">
                  <c:v>-0.48037538714189365</c:v>
                </c:pt>
                <c:pt idx="288">
                  <c:v>-0.47384159511837964</c:v>
                </c:pt>
                <c:pt idx="289">
                  <c:v>-0.46729582998646713</c:v>
                </c:pt>
                <c:pt idx="290">
                  <c:v>-0.46073817417744056</c:v>
                </c:pt>
                <c:pt idx="291">
                  <c:v>-0.4541687092742297</c:v>
                </c:pt>
                <c:pt idx="292">
                  <c:v>-0.44758751602301494</c:v>
                </c:pt>
                <c:pt idx="293">
                  <c:v>-0.44099467434462936</c:v>
                </c:pt>
                <c:pt idx="294">
                  <c:v>-0.43439026334576747</c:v>
                </c:pt>
                <c:pt idx="295">
                  <c:v>-0.42777436133000801</c:v>
                </c:pt>
                <c:pt idx="296">
                  <c:v>-0.42114704580864748</c:v>
                </c:pt>
                <c:pt idx="297">
                  <c:v>-0.41450839351135205</c:v>
                </c:pt>
                <c:pt idx="298">
                  <c:v>-0.40785848039663408</c:v>
                </c:pt>
                <c:pt idx="299">
                  <c:v>-0.4011973816621488</c:v>
                </c:pt>
                <c:pt idx="300">
                  <c:v>-0.39452517175482349</c:v>
                </c:pt>
                <c:pt idx="301">
                  <c:v>-0.38784192438081755</c:v>
                </c:pt>
                <c:pt idx="302">
                  <c:v>-0.38114771251531687</c:v>
                </c:pt>
                <c:pt idx="303">
                  <c:v>-0.37444260841216925</c:v>
                </c:pt>
                <c:pt idx="304">
                  <c:v>-0.36772668361335903</c:v>
                </c:pt>
                <c:pt idx="305">
                  <c:v>-0.36100000895832807</c:v>
                </c:pt>
                <c:pt idx="306">
                  <c:v>-0.35426265459314443</c:v>
                </c:pt>
                <c:pt idx="307">
                  <c:v>-0.34751468997952228</c:v>
                </c:pt>
                <c:pt idx="308">
                  <c:v>-0.340756183903693</c:v>
                </c:pt>
                <c:pt idx="309">
                  <c:v>-0.33398720448513952</c:v>
                </c:pt>
                <c:pt idx="310">
                  <c:v>-0.32720781918518149</c:v>
                </c:pt>
                <c:pt idx="311">
                  <c:v>-0.32041809481542982</c:v>
                </c:pt>
                <c:pt idx="312">
                  <c:v>-0.31361809754610048</c:v>
                </c:pt>
                <c:pt idx="313">
                  <c:v>-0.30680789291420041</c:v>
                </c:pt>
                <c:pt idx="314">
                  <c:v>-0.2999875458315806</c:v>
                </c:pt>
                <c:pt idx="315">
                  <c:v>-0.29315712059285959</c:v>
                </c:pt>
                <c:pt idx="316">
                  <c:v>-0.28631668088322826</c:v>
                </c:pt>
                <c:pt idx="317">
                  <c:v>-0.2794662897861242</c:v>
                </c:pt>
                <c:pt idx="318">
                  <c:v>-0.27260600979079186</c:v>
                </c:pt>
                <c:pt idx="319">
                  <c:v>-0.2657359027997197</c:v>
                </c:pt>
                <c:pt idx="320">
                  <c:v>-0.25885603013596326</c:v>
                </c:pt>
                <c:pt idx="321">
                  <c:v>-0.25196645255035532</c:v>
                </c:pt>
                <c:pt idx="322">
                  <c:v>-0.24506723022860388</c:v>
                </c:pt>
                <c:pt idx="323">
                  <c:v>-0.2381584227982767</c:v>
                </c:pt>
                <c:pt idx="324">
                  <c:v>-0.23124008933568518</c:v>
                </c:pt>
                <c:pt idx="325">
                  <c:v>-0.22431228837265493</c:v>
                </c:pt>
                <c:pt idx="326">
                  <c:v>-0.21737507790320043</c:v>
                </c:pt>
                <c:pt idx="327">
                  <c:v>-0.21042851539009133</c:v>
                </c:pt>
                <c:pt idx="328">
                  <c:v>-0.20347265777131929</c:v>
                </c:pt>
                <c:pt idx="329">
                  <c:v>-0.1965075614664733</c:v>
                </c:pt>
                <c:pt idx="330">
                  <c:v>-0.18953328238300982</c:v>
                </c:pt>
                <c:pt idx="331">
                  <c:v>-0.18254987592243577</c:v>
                </c:pt>
                <c:pt idx="332">
                  <c:v>-0.17555739698639128</c:v>
                </c:pt>
                <c:pt idx="333">
                  <c:v>-0.16855589998264797</c:v>
                </c:pt>
                <c:pt idx="334">
                  <c:v>-0.16154543883101402</c:v>
                </c:pt>
                <c:pt idx="335">
                  <c:v>-0.15452606696915128</c:v>
                </c:pt>
                <c:pt idx="336">
                  <c:v>-0.1474978373583089</c:v>
                </c:pt>
                <c:pt idx="337">
                  <c:v>-0.14046080248896642</c:v>
                </c:pt>
                <c:pt idx="338">
                  <c:v>-0.13341501438639769</c:v>
                </c:pt>
                <c:pt idx="339">
                  <c:v>-0.1263605246161541</c:v>
                </c:pt>
                <c:pt idx="340">
                  <c:v>-0.11929738428946424</c:v>
                </c:pt>
                <c:pt idx="341">
                  <c:v>-0.11222564406855229</c:v>
                </c:pt>
                <c:pt idx="342">
                  <c:v>-0.10514535417188764</c:v>
                </c:pt>
                <c:pt idx="343">
                  <c:v>-9.8056564379345623E-2</c:v>
                </c:pt>
                <c:pt idx="344">
                  <c:v>-9.0959324037306999E-2</c:v>
                </c:pt>
                <c:pt idx="345">
                  <c:v>-8.3853682063671275E-2</c:v>
                </c:pt>
                <c:pt idx="346">
                  <c:v>-7.6739686952806085E-2</c:v>
                </c:pt>
                <c:pt idx="347">
                  <c:v>-6.9617386780421509E-2</c:v>
                </c:pt>
                <c:pt idx="348">
                  <c:v>-6.2486829208374228E-2</c:v>
                </c:pt>
                <c:pt idx="349">
                  <c:v>-5.5348061489406852E-2</c:v>
                </c:pt>
                <c:pt idx="350">
                  <c:v>-4.820113047181307E-2</c:v>
                </c:pt>
                <c:pt idx="351">
                  <c:v>-4.1046082604044187E-2</c:v>
                </c:pt>
                <c:pt idx="352">
                  <c:v>-3.3882963939244171E-2</c:v>
                </c:pt>
                <c:pt idx="353">
                  <c:v>-2.6711820139714959E-2</c:v>
                </c:pt>
                <c:pt idx="354">
                  <c:v>-1.9532696481356027E-2</c:v>
                </c:pt>
                <c:pt idx="355">
                  <c:v>-1.2345637857977376E-2</c:v>
                </c:pt>
                <c:pt idx="356">
                  <c:v>-5.1506887855787831E-3</c:v>
                </c:pt>
                <c:pt idx="357">
                  <c:v>2.0521065933603033E-3</c:v>
                </c:pt>
                <c:pt idx="358">
                  <c:v>9.2627045057813717E-3</c:v>
                </c:pt>
                <c:pt idx="359">
                  <c:v>1.6481061543904385E-2</c:v>
                </c:pt>
                <c:pt idx="360">
                  <c:v>2.3707134661179019E-2</c:v>
                </c:pt>
                <c:pt idx="361">
                  <c:v>3.0940881168289192E-2</c:v>
                </c:pt>
                <c:pt idx="362">
                  <c:v>3.8182258729209551E-2</c:v>
                </c:pt>
                <c:pt idx="363">
                  <c:v>4.5431225357319249E-2</c:v>
                </c:pt>
                <c:pt idx="364">
                  <c:v>5.2687739411568568E-2</c:v>
                </c:pt>
                <c:pt idx="365">
                  <c:v>5.9951759592693943E-2</c:v>
                </c:pt>
                <c:pt idx="366">
                  <c:v>6.7223244939490279E-2</c:v>
                </c:pt>
                <c:pt idx="367">
                  <c:v>7.4502154825129452E-2</c:v>
                </c:pt>
                <c:pt idx="368">
                  <c:v>8.1788448953532988E-2</c:v>
                </c:pt>
                <c:pt idx="369">
                  <c:v>8.9082087355790041E-2</c:v>
                </c:pt>
                <c:pt idx="370">
                  <c:v>9.6383030386625101E-2</c:v>
                </c:pt>
                <c:pt idx="371">
                  <c:v>0.10369123872091368</c:v>
                </c:pt>
                <c:pt idx="372">
                  <c:v>0.11100667335024506</c:v>
                </c:pt>
                <c:pt idx="373">
                  <c:v>0.11832929557952809</c:v>
                </c:pt>
                <c:pt idx="374">
                  <c:v>0.12565906702364948</c:v>
                </c:pt>
                <c:pt idx="375">
                  <c:v>0.13299594960416616</c:v>
                </c:pt>
                <c:pt idx="376">
                  <c:v>0.14033990554604969</c:v>
                </c:pt>
                <c:pt idx="377">
                  <c:v>0.14769089737447283</c:v>
                </c:pt>
                <c:pt idx="378">
                  <c:v>0.15504888791163385</c:v>
                </c:pt>
                <c:pt idx="379">
                  <c:v>0.16241384027362882</c:v>
                </c:pt>
                <c:pt idx="380">
                  <c:v>0.16978571786735941</c:v>
                </c:pt>
                <c:pt idx="381">
                  <c:v>0.17716448438748555</c:v>
                </c:pt>
                <c:pt idx="382">
                  <c:v>0.18455010381341497</c:v>
                </c:pt>
                <c:pt idx="383">
                  <c:v>0.19194254040633352</c:v>
                </c:pt>
                <c:pt idx="384">
                  <c:v>0.19934175870627646</c:v>
                </c:pt>
                <c:pt idx="385">
                  <c:v>0.20674772352922943</c:v>
                </c:pt>
                <c:pt idx="386">
                  <c:v>0.21416039996427871</c:v>
                </c:pt>
                <c:pt idx="387">
                  <c:v>0.22157975337078728</c:v>
                </c:pt>
                <c:pt idx="388">
                  <c:v>0.22900574937561391</c:v>
                </c:pt>
                <c:pt idx="389">
                  <c:v>0.23643835387036827</c:v>
                </c:pt>
                <c:pt idx="390">
                  <c:v>0.24387753300869486</c:v>
                </c:pt>
                <c:pt idx="391">
                  <c:v>0.25132325320359827</c:v>
                </c:pt>
                <c:pt idx="392">
                  <c:v>0.25877548112479953</c:v>
                </c:pt>
                <c:pt idx="393">
                  <c:v>0.26623418369612661</c:v>
                </c:pt>
                <c:pt idx="394">
                  <c:v>0.27369932809293829</c:v>
                </c:pt>
                <c:pt idx="395">
                  <c:v>0.28117088173957994</c:v>
                </c:pt>
                <c:pt idx="396">
                  <c:v>0.28864881230687045</c:v>
                </c:pt>
                <c:pt idx="397">
                  <c:v>0.29613308770962332</c:v>
                </c:pt>
                <c:pt idx="398">
                  <c:v>0.30362367610419705</c:v>
                </c:pt>
                <c:pt idx="399">
                  <c:v>0.3111205458860784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A1-7449-920C-9B70392AB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3281504"/>
        <c:axId val="983286944"/>
      </c:scatterChart>
      <c:valAx>
        <c:axId val="983281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3286944"/>
        <c:crosses val="autoZero"/>
        <c:crossBetween val="midCat"/>
      </c:valAx>
      <c:valAx>
        <c:axId val="98328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3281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563FA7C-7965-8C4F-90EC-C25F68D5C733}">
  <sheetPr/>
  <sheetViews>
    <sheetView zoomScale="1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408" cy="606380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C6BF7D-6639-4644-AA7A-C7DACC3FEE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338667</xdr:colOff>
      <xdr:row>4</xdr:row>
      <xdr:rowOff>25401</xdr:rowOff>
    </xdr:from>
    <xdr:to>
      <xdr:col>8</xdr:col>
      <xdr:colOff>768048</xdr:colOff>
      <xdr:row>18</xdr:row>
      <xdr:rowOff>59267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669433-CAD1-6140-B51E-685F73EDFF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966"/>
  <sheetViews>
    <sheetView zoomScale="180" zoomScaleNormal="180" workbookViewId="0">
      <selection activeCell="F1" activeCellId="1" sqref="C1:D7 F1:F7"/>
    </sheetView>
  </sheetViews>
  <sheetFormatPr baseColWidth="10" defaultColWidth="9.1640625" defaultRowHeight="15" x14ac:dyDescent="0.2"/>
  <cols>
    <col min="1" max="1" width="35.83203125" style="8" customWidth="1"/>
    <col min="2" max="2" width="5" style="8" bestFit="1" customWidth="1"/>
    <col min="3" max="3" width="7.33203125" style="1" bestFit="1" customWidth="1"/>
    <col min="4" max="4" width="8" style="6" bestFit="1" customWidth="1"/>
    <col min="5" max="5" width="7.83203125" style="6" bestFit="1" customWidth="1"/>
    <col min="6" max="6" width="7" style="6" bestFit="1" customWidth="1"/>
    <col min="7" max="7" width="8.1640625" style="6" bestFit="1" customWidth="1"/>
    <col min="8" max="8" width="33.5" style="13" customWidth="1"/>
    <col min="9" max="9" width="5.33203125" style="11" bestFit="1" customWidth="1"/>
    <col min="10" max="10" width="7.33203125" style="1" bestFit="1" customWidth="1"/>
    <col min="11" max="11" width="8.5" style="1" bestFit="1" customWidth="1"/>
    <col min="12" max="13" width="7.33203125" style="12" bestFit="1" customWidth="1"/>
    <col min="14" max="16384" width="9.1640625" style="8"/>
  </cols>
  <sheetData>
    <row r="1" spans="1:16" s="2" customFormat="1" x14ac:dyDescent="0.2">
      <c r="A1" s="4" t="s">
        <v>0</v>
      </c>
      <c r="B1" s="2" t="s">
        <v>69</v>
      </c>
      <c r="C1" s="3" t="s">
        <v>70</v>
      </c>
      <c r="D1" s="5" t="s">
        <v>71</v>
      </c>
      <c r="E1" s="5" t="s">
        <v>72</v>
      </c>
      <c r="F1" s="5" t="s">
        <v>73</v>
      </c>
      <c r="G1" s="7" t="s">
        <v>74</v>
      </c>
      <c r="H1" s="9" t="s">
        <v>75</v>
      </c>
      <c r="I1" s="10" t="s">
        <v>76</v>
      </c>
      <c r="J1" s="3" t="s">
        <v>77</v>
      </c>
      <c r="K1" s="3" t="s">
        <v>80</v>
      </c>
      <c r="L1" s="3" t="s">
        <v>78</v>
      </c>
      <c r="M1" s="3" t="s">
        <v>79</v>
      </c>
    </row>
    <row r="2" spans="1:16" x14ac:dyDescent="0.2">
      <c r="A2" s="8" t="s">
        <v>81</v>
      </c>
      <c r="B2" s="8">
        <v>1974</v>
      </c>
      <c r="C2" s="1">
        <v>-0.10482513579208899</v>
      </c>
      <c r="D2" s="6">
        <v>4724.0312559715339</v>
      </c>
      <c r="E2" s="6">
        <v>45.758081259328506</v>
      </c>
      <c r="F2" s="6">
        <v>49.579862312590706</v>
      </c>
      <c r="G2" s="6">
        <v>4681.1653333471058</v>
      </c>
      <c r="J2" s="1">
        <v>-0.14250924702260148</v>
      </c>
      <c r="K2" s="1">
        <v>0.15620000000000001</v>
      </c>
      <c r="L2" s="12">
        <v>-0.20559009999516634</v>
      </c>
      <c r="M2" s="12">
        <v>-0.12094852038555601</v>
      </c>
      <c r="N2" s="8">
        <f>C2/SUMIF(B:B,B2,C:C)</f>
        <v>0.28611145041097252</v>
      </c>
      <c r="O2" s="8" t="str">
        <f>IF(C2&gt;J2,IF(G2&gt;D2,"profitable and trusted","profitable"),"-")</f>
        <v>profitable</v>
      </c>
      <c r="P2" s="8" t="str">
        <f>IF(  ((C2&gt;0)*(J2&lt;0))+((C2&lt;0)*(J2&gt;0)),"anticyclic","cyclic")</f>
        <v>cyclic</v>
      </c>
    </row>
    <row r="3" spans="1:16" x14ac:dyDescent="0.2">
      <c r="A3" s="8" t="s">
        <v>82</v>
      </c>
      <c r="B3" s="8">
        <v>1974</v>
      </c>
      <c r="C3" s="1">
        <v>-0.12869037406273592</v>
      </c>
      <c r="D3" s="6">
        <v>214.63948726159063</v>
      </c>
      <c r="E3" s="6">
        <v>9.1412871138839122</v>
      </c>
      <c r="F3" s="6">
        <v>2.272410355993741</v>
      </c>
      <c r="G3" s="6">
        <v>185.92448367221516</v>
      </c>
      <c r="J3" s="1">
        <v>-0.14250924702260148</v>
      </c>
      <c r="K3" s="1">
        <v>0.15620000000000001</v>
      </c>
      <c r="L3" s="12">
        <v>-0.20559009999516634</v>
      </c>
      <c r="M3" s="12">
        <v>-0.12094852038555601</v>
      </c>
      <c r="N3" s="8">
        <f t="shared" ref="N3:N66" si="0">C3/SUMIF(B:B,B3,C:C)</f>
        <v>0.35124962442260638</v>
      </c>
      <c r="O3" s="8" t="str">
        <f t="shared" ref="O3:O66" si="1">IF(C3&gt;J3,IF(G3&gt;D3,"profitable and trusted","profitable"),"-")</f>
        <v>profitable</v>
      </c>
      <c r="P3" s="8" t="str">
        <f t="shared" ref="P3:P66" si="2">IF(  ((C3&gt;0)*(J3&lt;0))+((C3&lt;0)*(J3&gt;0)),"anticyclic","cyclic")</f>
        <v>cyclic</v>
      </c>
    </row>
    <row r="4" spans="1:16" x14ac:dyDescent="0.2">
      <c r="A4" s="8" t="s">
        <v>83</v>
      </c>
      <c r="B4" s="8">
        <v>1974</v>
      </c>
      <c r="C4" s="1">
        <v>0.24789383957671596</v>
      </c>
      <c r="J4" s="1">
        <v>-0.14250924702260148</v>
      </c>
      <c r="K4" s="1">
        <v>0.15620000000000001</v>
      </c>
      <c r="L4" s="12">
        <v>-0.20559009999516634</v>
      </c>
      <c r="M4" s="12">
        <v>-0.12094852038555601</v>
      </c>
      <c r="N4" s="8">
        <f t="shared" si="0"/>
        <v>-0.67660552455579814</v>
      </c>
      <c r="O4" s="8" t="str">
        <f t="shared" si="1"/>
        <v>profitable</v>
      </c>
      <c r="P4" s="8" t="str">
        <f t="shared" si="2"/>
        <v>anticyclic</v>
      </c>
    </row>
    <row r="5" spans="1:16" x14ac:dyDescent="0.2">
      <c r="A5" s="8" t="s">
        <v>84</v>
      </c>
      <c r="B5" s="8">
        <v>1974</v>
      </c>
      <c r="C5" s="1">
        <v>-0.14916030806087754</v>
      </c>
      <c r="D5" s="6">
        <v>4036.8337060430626</v>
      </c>
      <c r="E5" s="6">
        <v>32.020327743548165</v>
      </c>
      <c r="F5" s="6">
        <v>42.865922624427384</v>
      </c>
      <c r="G5" s="6">
        <v>3737.0821218115248</v>
      </c>
      <c r="J5" s="1">
        <v>-0.14250924702260148</v>
      </c>
      <c r="K5" s="1">
        <v>0.15620000000000001</v>
      </c>
      <c r="L5" s="12">
        <v>-0.20559009999516634</v>
      </c>
      <c r="M5" s="12">
        <v>-0.12094852038555601</v>
      </c>
      <c r="N5" s="8">
        <f t="shared" si="0"/>
        <v>0.40712059908694043</v>
      </c>
      <c r="O5" s="8" t="str">
        <f t="shared" si="1"/>
        <v>-</v>
      </c>
      <c r="P5" s="8" t="str">
        <f t="shared" si="2"/>
        <v>cyclic</v>
      </c>
    </row>
    <row r="6" spans="1:16" x14ac:dyDescent="0.2">
      <c r="A6" s="8" t="s">
        <v>85</v>
      </c>
      <c r="B6" s="8">
        <v>1974</v>
      </c>
      <c r="C6" s="1">
        <v>-7.5805016617613782E-2</v>
      </c>
      <c r="D6" s="6">
        <v>966.80731509551879</v>
      </c>
      <c r="E6" s="6">
        <v>33.311469991271885</v>
      </c>
      <c r="F6" s="6">
        <v>0.87797672845212715</v>
      </c>
      <c r="G6" s="6">
        <v>879.52609914939558</v>
      </c>
      <c r="J6" s="1">
        <v>-0.14250924702260148</v>
      </c>
      <c r="K6" s="1">
        <v>0.15620000000000001</v>
      </c>
      <c r="L6" s="12">
        <v>-0.20559009999516634</v>
      </c>
      <c r="M6" s="12">
        <v>-0.12094852038555601</v>
      </c>
      <c r="N6" s="8">
        <f t="shared" si="0"/>
        <v>0.20690345964264584</v>
      </c>
      <c r="O6" s="8" t="str">
        <f t="shared" si="1"/>
        <v>profitable</v>
      </c>
      <c r="P6" s="8" t="str">
        <f t="shared" si="2"/>
        <v>cyclic</v>
      </c>
    </row>
    <row r="7" spans="1:16" x14ac:dyDescent="0.2">
      <c r="A7" s="8" t="s">
        <v>86</v>
      </c>
      <c r="B7" s="8">
        <v>1974</v>
      </c>
      <c r="C7" s="1">
        <v>-0.155791685943858</v>
      </c>
      <c r="D7" s="6">
        <v>4283.4935210482017</v>
      </c>
      <c r="E7" s="6">
        <v>34.550966549086652</v>
      </c>
      <c r="F7" s="6">
        <v>48.546948514411739</v>
      </c>
      <c r="G7" s="6">
        <v>3892.0191915383707</v>
      </c>
      <c r="J7" s="1">
        <v>-0.14250924702260148</v>
      </c>
      <c r="K7" s="1">
        <v>0.15620000000000001</v>
      </c>
      <c r="L7" s="12">
        <v>-0.20559009999516634</v>
      </c>
      <c r="M7" s="12">
        <v>-0.12094852038555601</v>
      </c>
      <c r="N7" s="8">
        <f t="shared" si="0"/>
        <v>0.42522039099263303</v>
      </c>
      <c r="O7" s="8" t="str">
        <f t="shared" si="1"/>
        <v>-</v>
      </c>
      <c r="P7" s="8" t="str">
        <f t="shared" si="2"/>
        <v>cyclic</v>
      </c>
    </row>
    <row r="8" spans="1:16" x14ac:dyDescent="0.2">
      <c r="A8" s="8" t="s">
        <v>81</v>
      </c>
      <c r="B8" s="8">
        <v>1975</v>
      </c>
      <c r="C8" s="1">
        <v>-4.3421672984281755E-2</v>
      </c>
      <c r="D8" s="6">
        <v>5569.9876566801122</v>
      </c>
      <c r="E8" s="6">
        <v>125.49902647874524</v>
      </c>
      <c r="F8" s="6">
        <v>81.600190056138871</v>
      </c>
      <c r="G8" s="6">
        <v>4941.4596104882075</v>
      </c>
      <c r="J8" s="1">
        <v>6.0362999971869141E-2</v>
      </c>
      <c r="K8" s="1">
        <v>0.12923333333333334</v>
      </c>
      <c r="L8" s="12">
        <v>-9.8139812112822983E-3</v>
      </c>
      <c r="M8" s="12">
        <v>7.5247941725206232E-3</v>
      </c>
      <c r="N8" s="8">
        <f t="shared" si="0"/>
        <v>-5.3003763752880725E-2</v>
      </c>
      <c r="O8" s="8" t="str">
        <f t="shared" si="1"/>
        <v>-</v>
      </c>
      <c r="P8" s="8" t="str">
        <f t="shared" si="2"/>
        <v>anticyclic</v>
      </c>
    </row>
    <row r="9" spans="1:16" x14ac:dyDescent="0.2">
      <c r="A9" s="8" t="s">
        <v>87</v>
      </c>
      <c r="B9" s="8">
        <v>1975</v>
      </c>
      <c r="C9" s="1">
        <v>1.3208749869726704E-3</v>
      </c>
      <c r="D9" s="6">
        <v>373.91479494078828</v>
      </c>
      <c r="E9" s="6">
        <v>20.038527684672076</v>
      </c>
      <c r="F9" s="6">
        <v>25.30638805538484</v>
      </c>
      <c r="G9" s="6">
        <v>331.04887231636087</v>
      </c>
      <c r="J9" s="1">
        <v>6.0362999971869141E-2</v>
      </c>
      <c r="K9" s="1">
        <v>0.12923333333333334</v>
      </c>
      <c r="L9" s="12">
        <v>-9.8139812112822983E-3</v>
      </c>
      <c r="M9" s="12">
        <v>7.5247941725206232E-3</v>
      </c>
      <c r="N9" s="8">
        <f t="shared" si="0"/>
        <v>1.6123594726977076E-3</v>
      </c>
      <c r="O9" s="8" t="str">
        <f t="shared" si="1"/>
        <v>-</v>
      </c>
      <c r="P9" s="8" t="str">
        <f t="shared" si="2"/>
        <v>cyclic</v>
      </c>
    </row>
    <row r="10" spans="1:16" x14ac:dyDescent="0.2">
      <c r="A10" s="8" t="s">
        <v>82</v>
      </c>
      <c r="B10" s="8">
        <v>1975</v>
      </c>
      <c r="C10" s="1">
        <v>0.54045487792116309</v>
      </c>
      <c r="D10" s="6">
        <v>291.79814798555992</v>
      </c>
      <c r="E10" s="6">
        <v>13.686107825871394</v>
      </c>
      <c r="F10" s="6">
        <v>3.1503870844458679</v>
      </c>
      <c r="G10" s="6">
        <v>250.48159605840098</v>
      </c>
      <c r="J10" s="1">
        <v>6.0362999971869141E-2</v>
      </c>
      <c r="K10" s="1">
        <v>0.12923333333333334</v>
      </c>
      <c r="L10" s="12">
        <v>-9.8139812112822983E-3</v>
      </c>
      <c r="M10" s="12">
        <v>7.5247941725206232E-3</v>
      </c>
      <c r="N10" s="8">
        <f t="shared" si="0"/>
        <v>0.6597199209435104</v>
      </c>
      <c r="O10" s="8" t="str">
        <f t="shared" si="1"/>
        <v>profitable</v>
      </c>
      <c r="P10" s="8" t="str">
        <f t="shared" si="2"/>
        <v>cyclic</v>
      </c>
    </row>
    <row r="11" spans="1:16" x14ac:dyDescent="0.2">
      <c r="A11" s="8" t="s">
        <v>83</v>
      </c>
      <c r="B11" s="8">
        <v>1975</v>
      </c>
      <c r="C11" s="1">
        <v>0.35340289395703767</v>
      </c>
      <c r="D11" s="6">
        <v>329.29291885945662</v>
      </c>
      <c r="E11" s="6">
        <v>9.141287113883914</v>
      </c>
      <c r="F11" s="6">
        <v>4.0283638128979948</v>
      </c>
      <c r="G11" s="6">
        <v>298.51208767372322</v>
      </c>
      <c r="J11" s="1">
        <v>6.0362999971869141E-2</v>
      </c>
      <c r="K11" s="1">
        <v>0.12923333333333334</v>
      </c>
      <c r="L11" s="12">
        <v>-9.8139812112822983E-3</v>
      </c>
      <c r="M11" s="12">
        <v>7.5247941725206232E-3</v>
      </c>
      <c r="N11" s="8">
        <f t="shared" si="0"/>
        <v>0.43139018406001722</v>
      </c>
      <c r="O11" s="8" t="str">
        <f t="shared" si="1"/>
        <v>profitable</v>
      </c>
      <c r="P11" s="8" t="str">
        <f t="shared" si="2"/>
        <v>cyclic</v>
      </c>
    </row>
    <row r="12" spans="1:16" x14ac:dyDescent="0.2">
      <c r="A12" s="8" t="s">
        <v>84</v>
      </c>
      <c r="B12" s="8">
        <v>1975</v>
      </c>
      <c r="C12" s="1">
        <v>-0.11717544572094661</v>
      </c>
      <c r="D12" s="6">
        <v>4223.3779379941852</v>
      </c>
      <c r="E12" s="6">
        <v>99.934409973815647</v>
      </c>
      <c r="F12" s="6">
        <v>58.359629597111983</v>
      </c>
      <c r="G12" s="6">
        <v>3654.4490179572067</v>
      </c>
      <c r="J12" s="1">
        <v>6.0362999971869141E-2</v>
      </c>
      <c r="K12" s="1">
        <v>0.12923333333333334</v>
      </c>
      <c r="L12" s="12">
        <v>-9.8139812112822983E-3</v>
      </c>
      <c r="M12" s="12">
        <v>7.5247941725206232E-3</v>
      </c>
      <c r="N12" s="8">
        <f t="shared" si="0"/>
        <v>-0.14303317250995334</v>
      </c>
      <c r="O12" s="8" t="str">
        <f t="shared" si="1"/>
        <v>-</v>
      </c>
      <c r="P12" s="8" t="str">
        <f t="shared" si="2"/>
        <v>anticyclic</v>
      </c>
    </row>
    <row r="13" spans="1:16" x14ac:dyDescent="0.2">
      <c r="A13" s="8" t="s">
        <v>85</v>
      </c>
      <c r="B13" s="8">
        <v>1975</v>
      </c>
      <c r="C13" s="1">
        <v>1.7954996453874158E-2</v>
      </c>
      <c r="D13" s="6">
        <v>1766.7990517851335</v>
      </c>
      <c r="E13" s="6">
        <v>38.837558811529391</v>
      </c>
      <c r="F13" s="6">
        <v>1.0329137981789731</v>
      </c>
      <c r="G13" s="6">
        <v>1670.2216116553996</v>
      </c>
      <c r="J13" s="1">
        <v>6.0362999971869141E-2</v>
      </c>
      <c r="K13" s="1">
        <v>0.12923333333333334</v>
      </c>
      <c r="L13" s="12">
        <v>-9.8139812112822983E-3</v>
      </c>
      <c r="M13" s="12">
        <v>7.5247941725206232E-3</v>
      </c>
      <c r="N13" s="8">
        <f t="shared" si="0"/>
        <v>2.1917220706108152E-2</v>
      </c>
      <c r="O13" s="8" t="str">
        <f t="shared" si="1"/>
        <v>-</v>
      </c>
      <c r="P13" s="8" t="str">
        <f t="shared" si="2"/>
        <v>cyclic</v>
      </c>
    </row>
    <row r="14" spans="1:16" x14ac:dyDescent="0.2">
      <c r="A14" s="8" t="s">
        <v>86</v>
      </c>
      <c r="B14" s="8">
        <v>1975</v>
      </c>
      <c r="C14" s="1">
        <v>6.6682147983215284E-2</v>
      </c>
      <c r="D14" s="6">
        <v>4578.3904104282983</v>
      </c>
      <c r="E14" s="6">
        <v>107.42303501061321</v>
      </c>
      <c r="F14" s="6">
        <v>71.787508973438634</v>
      </c>
      <c r="G14" s="6">
        <v>4127.0070806240874</v>
      </c>
      <c r="J14" s="1">
        <v>6.0362999971869141E-2</v>
      </c>
      <c r="K14" s="1">
        <v>0.12923333333333334</v>
      </c>
      <c r="L14" s="12">
        <v>-9.8139812112822983E-3</v>
      </c>
      <c r="M14" s="12">
        <v>7.5247941725206232E-3</v>
      </c>
      <c r="N14" s="8">
        <f t="shared" si="0"/>
        <v>8.1397251080500665E-2</v>
      </c>
      <c r="O14" s="8" t="str">
        <f t="shared" si="1"/>
        <v>profitable</v>
      </c>
      <c r="P14" s="8" t="str">
        <f t="shared" si="2"/>
        <v>cyclic</v>
      </c>
    </row>
    <row r="15" spans="1:16" x14ac:dyDescent="0.2">
      <c r="A15" s="8" t="s">
        <v>81</v>
      </c>
      <c r="B15" s="8">
        <v>1976</v>
      </c>
      <c r="C15" s="1">
        <v>-0.15882138075476748</v>
      </c>
      <c r="D15" s="6">
        <v>6247.5791082855185</v>
      </c>
      <c r="E15" s="6">
        <v>174.66572327206435</v>
      </c>
      <c r="F15" s="6">
        <v>98.126810827002444</v>
      </c>
      <c r="G15" s="6">
        <v>5564.3066307901281</v>
      </c>
      <c r="J15" s="1">
        <v>1.2759089044241568E-2</v>
      </c>
      <c r="K15" s="1">
        <v>0.17443846153846154</v>
      </c>
      <c r="L15" s="12">
        <v>-0.13888472779110184</v>
      </c>
      <c r="M15" s="12">
        <v>-0.14812409276880137</v>
      </c>
      <c r="N15" s="8">
        <f t="shared" si="0"/>
        <v>0.18086969848541465</v>
      </c>
      <c r="O15" s="8" t="str">
        <f t="shared" si="1"/>
        <v>-</v>
      </c>
      <c r="P15" s="8" t="str">
        <f t="shared" si="2"/>
        <v>anticyclic</v>
      </c>
    </row>
    <row r="16" spans="1:16" x14ac:dyDescent="0.2">
      <c r="A16" s="8" t="s">
        <v>82</v>
      </c>
      <c r="B16" s="8">
        <v>1976</v>
      </c>
      <c r="C16" s="1">
        <v>-0.1002051971415588</v>
      </c>
      <c r="D16" s="6">
        <v>589.89707014001158</v>
      </c>
      <c r="E16" s="6">
        <v>20.193464754398924</v>
      </c>
      <c r="F16" s="6">
        <v>6.4557112386185818</v>
      </c>
      <c r="G16" s="6">
        <v>476.6897178595961</v>
      </c>
      <c r="J16" s="1">
        <v>1.2759089044241568E-2</v>
      </c>
      <c r="K16" s="1">
        <v>0.17443846153846154</v>
      </c>
      <c r="L16" s="12">
        <v>-0.13888472779110184</v>
      </c>
      <c r="M16" s="12">
        <v>-0.14812409276880137</v>
      </c>
      <c r="N16" s="8">
        <f t="shared" si="0"/>
        <v>0.1141161454933468</v>
      </c>
      <c r="O16" s="8" t="str">
        <f t="shared" si="1"/>
        <v>-</v>
      </c>
      <c r="P16" s="8" t="str">
        <f t="shared" si="2"/>
        <v>anticyclic</v>
      </c>
    </row>
    <row r="17" spans="1:16" x14ac:dyDescent="0.2">
      <c r="A17" s="8" t="s">
        <v>83</v>
      </c>
      <c r="B17" s="8">
        <v>1976</v>
      </c>
      <c r="C17" s="1">
        <v>-0.19468703123749445</v>
      </c>
      <c r="D17" s="6">
        <v>439.50482112515306</v>
      </c>
      <c r="E17" s="6">
        <v>15.648644042411442</v>
      </c>
      <c r="F17" s="6">
        <v>4.6997577817143279</v>
      </c>
      <c r="G17" s="6">
        <v>384.7603898216675</v>
      </c>
      <c r="J17" s="1">
        <v>1.2759089044241568E-2</v>
      </c>
      <c r="K17" s="1">
        <v>0.17443846153846154</v>
      </c>
      <c r="L17" s="12">
        <v>-0.13888472779110184</v>
      </c>
      <c r="M17" s="12">
        <v>-0.14812409276880137</v>
      </c>
      <c r="N17" s="8">
        <f t="shared" si="0"/>
        <v>0.22171438424476175</v>
      </c>
      <c r="O17" s="8" t="str">
        <f t="shared" si="1"/>
        <v>-</v>
      </c>
      <c r="P17" s="8" t="str">
        <f t="shared" si="2"/>
        <v>anticyclic</v>
      </c>
    </row>
    <row r="18" spans="1:16" x14ac:dyDescent="0.2">
      <c r="A18" s="8" t="s">
        <v>84</v>
      </c>
      <c r="B18" s="8">
        <v>1976</v>
      </c>
      <c r="C18" s="1">
        <v>-0.17202334369941319</v>
      </c>
      <c r="D18" s="6">
        <v>4567.5448155474187</v>
      </c>
      <c r="E18" s="6">
        <v>120.59268593739512</v>
      </c>
      <c r="F18" s="6">
        <v>70.238138276170176</v>
      </c>
      <c r="G18" s="6">
        <v>4138.3691324040556</v>
      </c>
      <c r="J18" s="1">
        <v>1.2759089044241568E-2</v>
      </c>
      <c r="K18" s="1">
        <v>0.17443846153846154</v>
      </c>
      <c r="L18" s="12">
        <v>-0.13888472779110184</v>
      </c>
      <c r="M18" s="12">
        <v>-0.14812409276880137</v>
      </c>
      <c r="N18" s="8">
        <f t="shared" si="0"/>
        <v>0.19590441891075014</v>
      </c>
      <c r="O18" s="8" t="str">
        <f t="shared" si="1"/>
        <v>-</v>
      </c>
      <c r="P18" s="8" t="str">
        <f t="shared" si="2"/>
        <v>anticyclic</v>
      </c>
    </row>
    <row r="19" spans="1:16" x14ac:dyDescent="0.2">
      <c r="A19" s="8" t="s">
        <v>85</v>
      </c>
      <c r="B19" s="8">
        <v>1976</v>
      </c>
      <c r="C19" s="1">
        <v>-0.15140660213979582</v>
      </c>
      <c r="D19" s="6">
        <v>2099.9137516978521</v>
      </c>
      <c r="E19" s="6">
        <v>54.073037334669245</v>
      </c>
      <c r="F19" s="6">
        <v>1.6010163871774084</v>
      </c>
      <c r="G19" s="6">
        <v>1966.6678717327648</v>
      </c>
      <c r="J19" s="1">
        <v>1.2759089044241568E-2</v>
      </c>
      <c r="K19" s="1">
        <v>0.17443846153846154</v>
      </c>
      <c r="L19" s="12">
        <v>-0.13888472779110184</v>
      </c>
      <c r="M19" s="12">
        <v>-0.14812409276880137</v>
      </c>
      <c r="N19" s="8">
        <f t="shared" si="0"/>
        <v>0.17242556605152781</v>
      </c>
      <c r="O19" s="8" t="str">
        <f t="shared" si="1"/>
        <v>-</v>
      </c>
      <c r="P19" s="8" t="str">
        <f t="shared" si="2"/>
        <v>anticyclic</v>
      </c>
    </row>
    <row r="20" spans="1:16" x14ac:dyDescent="0.2">
      <c r="A20" s="8" t="s">
        <v>86</v>
      </c>
      <c r="B20" s="8">
        <v>1976</v>
      </c>
      <c r="C20" s="1">
        <v>-0.10095477816249453</v>
      </c>
      <c r="D20" s="6">
        <v>5587.5471912491548</v>
      </c>
      <c r="E20" s="6">
        <v>156.89960594338601</v>
      </c>
      <c r="F20" s="6">
        <v>89.347043542481174</v>
      </c>
      <c r="G20" s="6">
        <v>5095.3637664168746</v>
      </c>
      <c r="J20" s="1">
        <v>1.2759089044241568E-2</v>
      </c>
      <c r="K20" s="1">
        <v>0.17443846153846154</v>
      </c>
      <c r="L20" s="12">
        <v>-0.13888472779110184</v>
      </c>
      <c r="M20" s="12">
        <v>-0.14812409276880137</v>
      </c>
      <c r="N20" s="8">
        <f t="shared" si="0"/>
        <v>0.11496978681419877</v>
      </c>
      <c r="O20" s="8" t="str">
        <f t="shared" si="1"/>
        <v>-</v>
      </c>
      <c r="P20" s="8" t="str">
        <f t="shared" si="2"/>
        <v>anticyclic</v>
      </c>
    </row>
    <row r="21" spans="1:16" x14ac:dyDescent="0.2">
      <c r="A21" s="8" t="s">
        <v>81</v>
      </c>
      <c r="B21" s="8">
        <v>1977</v>
      </c>
      <c r="C21" s="1">
        <v>0.15222008275650586</v>
      </c>
      <c r="D21" s="6">
        <v>7842.3980126738534</v>
      </c>
      <c r="E21" s="6">
        <v>188.04195695848207</v>
      </c>
      <c r="F21" s="6">
        <v>117.23571609331344</v>
      </c>
      <c r="G21" s="6">
        <v>6967.5200256162634</v>
      </c>
      <c r="J21" s="1">
        <v>0.16247911819984023</v>
      </c>
      <c r="K21" s="1">
        <v>0.13390000000000002</v>
      </c>
      <c r="L21" s="12">
        <v>-1.9572882755655337E-2</v>
      </c>
      <c r="M21" s="12">
        <v>2.204107583976676E-2</v>
      </c>
      <c r="N21" s="8">
        <f t="shared" si="0"/>
        <v>0.23923330817917382</v>
      </c>
      <c r="O21" s="8" t="str">
        <f t="shared" si="1"/>
        <v>-</v>
      </c>
      <c r="P21" s="8" t="str">
        <f t="shared" si="2"/>
        <v>cyclic</v>
      </c>
    </row>
    <row r="22" spans="1:16" x14ac:dyDescent="0.2">
      <c r="A22" s="8" t="s">
        <v>82</v>
      </c>
      <c r="B22" s="8">
        <v>1977</v>
      </c>
      <c r="C22" s="1">
        <v>0.11890781617549613</v>
      </c>
      <c r="D22" s="6">
        <v>697.32010515062473</v>
      </c>
      <c r="E22" s="6">
        <v>32.381847572910807</v>
      </c>
      <c r="F22" s="6">
        <v>7.8501448661601954</v>
      </c>
      <c r="J22" s="1">
        <v>0.16247911819984023</v>
      </c>
      <c r="K22" s="1">
        <v>0.13390000000000002</v>
      </c>
      <c r="L22" s="12">
        <v>-1.9572882755655337E-2</v>
      </c>
      <c r="M22" s="12">
        <v>2.204107583976676E-2</v>
      </c>
      <c r="N22" s="8">
        <f t="shared" si="0"/>
        <v>0.18687882516480372</v>
      </c>
      <c r="O22" s="8" t="str">
        <f t="shared" si="1"/>
        <v>-</v>
      </c>
      <c r="P22" s="8" t="str">
        <f t="shared" si="2"/>
        <v>cyclic</v>
      </c>
    </row>
    <row r="23" spans="1:16" x14ac:dyDescent="0.2">
      <c r="A23" s="8" t="s">
        <v>83</v>
      </c>
      <c r="B23" s="8">
        <v>1977</v>
      </c>
      <c r="C23" s="1">
        <v>-7.2727921451238547E-2</v>
      </c>
      <c r="D23" s="6">
        <v>552.60888202575063</v>
      </c>
      <c r="E23" s="6">
        <v>19.315488025946795</v>
      </c>
      <c r="F23" s="6">
        <v>5.8359629597111988</v>
      </c>
      <c r="G23" s="6">
        <v>489.60114033683323</v>
      </c>
      <c r="J23" s="1">
        <v>0.16247911819984023</v>
      </c>
      <c r="K23" s="1">
        <v>0.13390000000000002</v>
      </c>
      <c r="L23" s="12">
        <v>-1.9572882755655337E-2</v>
      </c>
      <c r="M23" s="12">
        <v>2.204107583976676E-2</v>
      </c>
      <c r="N23" s="8">
        <f t="shared" si="0"/>
        <v>-0.11430122051376476</v>
      </c>
      <c r="O23" s="8" t="str">
        <f t="shared" si="1"/>
        <v>-</v>
      </c>
      <c r="P23" s="8" t="str">
        <f t="shared" si="2"/>
        <v>anticyclic</v>
      </c>
    </row>
    <row r="24" spans="1:16" x14ac:dyDescent="0.2">
      <c r="A24" s="8" t="s">
        <v>84</v>
      </c>
      <c r="B24" s="8">
        <v>1977</v>
      </c>
      <c r="C24" s="1">
        <v>9.3933802510107606E-2</v>
      </c>
      <c r="D24" s="6">
        <v>5609.2383810109131</v>
      </c>
      <c r="E24" s="6">
        <v>129.11422477237164</v>
      </c>
      <c r="F24" s="6">
        <v>84.698931450675801</v>
      </c>
      <c r="G24" s="6">
        <v>5019.9610591498094</v>
      </c>
      <c r="J24" s="1">
        <v>0.16247911819984023</v>
      </c>
      <c r="K24" s="1">
        <v>0.13390000000000002</v>
      </c>
      <c r="L24" s="12">
        <v>-1.9572882755655337E-2</v>
      </c>
      <c r="M24" s="12">
        <v>2.204107583976676E-2</v>
      </c>
      <c r="N24" s="8">
        <f t="shared" si="0"/>
        <v>0.14762897192934135</v>
      </c>
      <c r="O24" s="8" t="str">
        <f t="shared" si="1"/>
        <v>-</v>
      </c>
      <c r="P24" s="8" t="str">
        <f t="shared" si="2"/>
        <v>cyclic</v>
      </c>
    </row>
    <row r="25" spans="1:16" x14ac:dyDescent="0.2">
      <c r="A25" s="8" t="s">
        <v>86</v>
      </c>
      <c r="B25" s="8">
        <v>1977</v>
      </c>
      <c r="C25" s="1">
        <v>0.34394920215349073</v>
      </c>
      <c r="D25" s="6">
        <v>6401.4832642141855</v>
      </c>
      <c r="E25" s="6">
        <v>174.04597499315696</v>
      </c>
      <c r="F25" s="6">
        <v>102.25846601971834</v>
      </c>
      <c r="G25" s="6">
        <v>5772.9552180222809</v>
      </c>
      <c r="J25" s="1">
        <v>0.16247911819984023</v>
      </c>
      <c r="K25" s="1">
        <v>0.13390000000000002</v>
      </c>
      <c r="L25" s="12">
        <v>-1.9572882755655337E-2</v>
      </c>
      <c r="M25" s="12">
        <v>2.204107583976676E-2</v>
      </c>
      <c r="N25" s="8">
        <f t="shared" si="0"/>
        <v>0.54056011524044578</v>
      </c>
      <c r="O25" s="8" t="str">
        <f t="shared" si="1"/>
        <v>profitable</v>
      </c>
      <c r="P25" s="8" t="str">
        <f t="shared" si="2"/>
        <v>cyclic</v>
      </c>
    </row>
    <row r="26" spans="1:16" x14ac:dyDescent="0.2">
      <c r="A26" s="8" t="s">
        <v>81</v>
      </c>
      <c r="B26" s="8">
        <v>1978</v>
      </c>
      <c r="C26" s="1">
        <v>1.1939450099697217E-2</v>
      </c>
      <c r="D26" s="6">
        <v>8291.7155148817073</v>
      </c>
      <c r="E26" s="6">
        <v>224.14229420483716</v>
      </c>
      <c r="F26" s="6">
        <v>120.85091438693985</v>
      </c>
      <c r="G26" s="6">
        <v>7921.4159182345447</v>
      </c>
      <c r="J26" s="1">
        <v>0.42222005468529278</v>
      </c>
      <c r="K26" s="1">
        <v>0.11698461538461538</v>
      </c>
      <c r="L26" s="12">
        <v>0.30384659776513739</v>
      </c>
      <c r="M26" s="12">
        <v>0.30859689913426414</v>
      </c>
      <c r="N26" s="8">
        <f t="shared" si="0"/>
        <v>3.6241531238507416E-2</v>
      </c>
      <c r="O26" s="8" t="str">
        <f t="shared" si="1"/>
        <v>-</v>
      </c>
      <c r="P26" s="8" t="str">
        <f t="shared" si="2"/>
        <v>cyclic</v>
      </c>
    </row>
    <row r="27" spans="1:16" x14ac:dyDescent="0.2">
      <c r="A27" s="8" t="s">
        <v>82</v>
      </c>
      <c r="B27" s="8">
        <v>1978</v>
      </c>
      <c r="C27" s="1">
        <v>0.11930343711093215</v>
      </c>
      <c r="D27" s="6">
        <v>783.98157281784063</v>
      </c>
      <c r="E27" s="6">
        <v>39.663889850072565</v>
      </c>
      <c r="F27" s="6">
        <v>8.2633103854317849</v>
      </c>
      <c r="G27" s="6">
        <v>735.95108120251837</v>
      </c>
      <c r="J27" s="1">
        <v>0.42222005468529278</v>
      </c>
      <c r="K27" s="1">
        <v>0.11698461538461538</v>
      </c>
      <c r="L27" s="12">
        <v>0.30384659776513739</v>
      </c>
      <c r="M27" s="12">
        <v>0.30859689913426414</v>
      </c>
      <c r="N27" s="8">
        <f t="shared" si="0"/>
        <v>0.36213889306566993</v>
      </c>
      <c r="O27" s="8" t="str">
        <f t="shared" si="1"/>
        <v>-</v>
      </c>
      <c r="P27" s="8" t="str">
        <f t="shared" si="2"/>
        <v>cyclic</v>
      </c>
    </row>
    <row r="28" spans="1:16" x14ac:dyDescent="0.2">
      <c r="A28" s="8" t="s">
        <v>84</v>
      </c>
      <c r="B28" s="8">
        <v>1978</v>
      </c>
      <c r="C28" s="1">
        <v>8.086640436790242E-2</v>
      </c>
      <c r="D28" s="6">
        <v>6006.3937364107287</v>
      </c>
      <c r="E28" s="6">
        <v>167.07380685544891</v>
      </c>
      <c r="F28" s="6">
        <v>86.764759047033735</v>
      </c>
      <c r="G28" s="6">
        <v>5751.780485159612</v>
      </c>
      <c r="J28" s="1">
        <v>0.42222005468529278</v>
      </c>
      <c r="K28" s="1">
        <v>0.11698461538461538</v>
      </c>
      <c r="L28" s="12">
        <v>0.30384659776513739</v>
      </c>
      <c r="M28" s="12">
        <v>0.30859689913426414</v>
      </c>
      <c r="N28" s="8">
        <f t="shared" si="0"/>
        <v>0.24546543564174961</v>
      </c>
      <c r="O28" s="8" t="str">
        <f t="shared" si="1"/>
        <v>-</v>
      </c>
      <c r="P28" s="8" t="str">
        <f t="shared" si="2"/>
        <v>cyclic</v>
      </c>
    </row>
    <row r="29" spans="1:16" x14ac:dyDescent="0.2">
      <c r="A29" s="8" t="s">
        <v>86</v>
      </c>
      <c r="B29" s="8">
        <v>1978</v>
      </c>
      <c r="C29" s="1">
        <v>0.11733181346537681</v>
      </c>
      <c r="D29" s="6">
        <v>7712.2508741033025</v>
      </c>
      <c r="E29" s="6">
        <v>215.87898381940539</v>
      </c>
      <c r="F29" s="6">
        <v>103.29137981789731</v>
      </c>
      <c r="G29" s="6">
        <v>7394.1134242641792</v>
      </c>
      <c r="J29" s="1">
        <v>0.42222005468529278</v>
      </c>
      <c r="K29" s="1">
        <v>0.11698461538461538</v>
      </c>
      <c r="L29" s="12">
        <v>0.30384659776513739</v>
      </c>
      <c r="M29" s="12">
        <v>0.30859689913426414</v>
      </c>
      <c r="N29" s="8">
        <f t="shared" si="0"/>
        <v>0.35615414005407303</v>
      </c>
      <c r="O29" s="8" t="str">
        <f t="shared" si="1"/>
        <v>-</v>
      </c>
      <c r="P29" s="8" t="str">
        <f t="shared" si="2"/>
        <v>cyclic</v>
      </c>
    </row>
    <row r="30" spans="1:16" x14ac:dyDescent="0.2">
      <c r="A30" s="8" t="s">
        <v>81</v>
      </c>
      <c r="B30" s="8">
        <v>1979</v>
      </c>
      <c r="C30" s="1">
        <v>1.1912554045504882</v>
      </c>
      <c r="D30" s="6">
        <v>9863.2938588110137</v>
      </c>
      <c r="E30" s="6">
        <v>258.0735124750164</v>
      </c>
      <c r="F30" s="6">
        <v>134.79525066235598</v>
      </c>
      <c r="G30" s="6">
        <v>9470.7866155030042</v>
      </c>
      <c r="J30" s="1">
        <v>0.51434884628355904</v>
      </c>
      <c r="K30" s="1">
        <v>0.1387846153846154</v>
      </c>
      <c r="L30" s="12">
        <v>0.54688309244827893</v>
      </c>
      <c r="M30" s="12">
        <v>0.78267386793217675</v>
      </c>
      <c r="N30" s="8">
        <f t="shared" si="0"/>
        <v>0.2693290787913884</v>
      </c>
      <c r="O30" s="8" t="str">
        <f t="shared" si="1"/>
        <v>profitable</v>
      </c>
      <c r="P30" s="8" t="str">
        <f t="shared" si="2"/>
        <v>cyclic</v>
      </c>
    </row>
    <row r="31" spans="1:16" x14ac:dyDescent="0.2">
      <c r="A31" s="8" t="s">
        <v>82</v>
      </c>
      <c r="B31" s="8">
        <v>1979</v>
      </c>
      <c r="C31" s="1">
        <v>1.4287281739208502</v>
      </c>
      <c r="D31" s="6">
        <v>1011.7390653163042</v>
      </c>
      <c r="E31" s="6">
        <v>52.317083877764986</v>
      </c>
      <c r="F31" s="6">
        <v>9.8126810827002444</v>
      </c>
      <c r="G31" s="6">
        <v>949.24778052647628</v>
      </c>
      <c r="J31" s="1">
        <v>0.51434884628355904</v>
      </c>
      <c r="K31" s="1">
        <v>0.1387846153846154</v>
      </c>
      <c r="L31" s="12">
        <v>0.54688309244827893</v>
      </c>
      <c r="M31" s="12">
        <v>0.78267386793217675</v>
      </c>
      <c r="N31" s="8">
        <f t="shared" si="0"/>
        <v>0.32301892730602633</v>
      </c>
      <c r="O31" s="8" t="str">
        <f t="shared" si="1"/>
        <v>profitable</v>
      </c>
      <c r="P31" s="8" t="str">
        <f t="shared" si="2"/>
        <v>cyclic</v>
      </c>
    </row>
    <row r="32" spans="1:16" x14ac:dyDescent="0.2">
      <c r="A32" s="8" t="s">
        <v>84</v>
      </c>
      <c r="B32" s="8">
        <v>1979</v>
      </c>
      <c r="C32" s="1">
        <v>1.409663309119741</v>
      </c>
      <c r="D32" s="6">
        <v>7771.6434174985934</v>
      </c>
      <c r="E32" s="6">
        <v>176.57661379869543</v>
      </c>
      <c r="F32" s="6">
        <v>93.995155634286547</v>
      </c>
      <c r="G32" s="6">
        <v>7501.0200023757025</v>
      </c>
      <c r="J32" s="1">
        <v>0.51434884628355904</v>
      </c>
      <c r="K32" s="1">
        <v>0.1387846153846154</v>
      </c>
      <c r="L32" s="12">
        <v>0.54688309244827893</v>
      </c>
      <c r="M32" s="12">
        <v>0.78267386793217675</v>
      </c>
      <c r="N32" s="8">
        <f t="shared" si="0"/>
        <v>0.31870858172056171</v>
      </c>
      <c r="O32" s="8" t="str">
        <f t="shared" si="1"/>
        <v>profitable</v>
      </c>
      <c r="P32" s="8" t="str">
        <f t="shared" si="2"/>
        <v>cyclic</v>
      </c>
    </row>
    <row r="33" spans="1:16" x14ac:dyDescent="0.2">
      <c r="A33" s="8" t="s">
        <v>86</v>
      </c>
      <c r="B33" s="8">
        <v>1979</v>
      </c>
      <c r="C33" s="1">
        <v>0.3934009685714826</v>
      </c>
      <c r="D33" s="6">
        <v>8136.261988255771</v>
      </c>
      <c r="E33" s="6">
        <v>250.01678484922044</v>
      </c>
      <c r="F33" s="6">
        <v>111.03823330423961</v>
      </c>
      <c r="G33" s="6">
        <v>7776.2915295903995</v>
      </c>
      <c r="J33" s="1">
        <v>0.51434884628355904</v>
      </c>
      <c r="K33" s="1">
        <v>0.1387846153846154</v>
      </c>
      <c r="L33" s="12">
        <v>0.54688309244827893</v>
      </c>
      <c r="M33" s="12">
        <v>0.78267386793217675</v>
      </c>
      <c r="N33" s="8">
        <f t="shared" si="0"/>
        <v>8.8943412182023604E-2</v>
      </c>
      <c r="O33" s="8" t="str">
        <f t="shared" si="1"/>
        <v>-</v>
      </c>
      <c r="P33" s="8" t="str">
        <f t="shared" si="2"/>
        <v>cyclic</v>
      </c>
    </row>
    <row r="34" spans="1:16" x14ac:dyDescent="0.2">
      <c r="A34" s="8" t="s">
        <v>81</v>
      </c>
      <c r="B34" s="8">
        <v>1980</v>
      </c>
      <c r="C34" s="1">
        <v>3.9779737137492952</v>
      </c>
      <c r="D34" s="6">
        <v>11659.014496945159</v>
      </c>
      <c r="E34" s="6">
        <v>316.58807914185525</v>
      </c>
      <c r="F34" s="6">
        <v>152.87124213048801</v>
      </c>
      <c r="G34" s="6">
        <v>11189.038718773727</v>
      </c>
      <c r="J34" s="1">
        <v>1.8292543558103895</v>
      </c>
      <c r="K34" s="1">
        <v>0.17494615384615381</v>
      </c>
      <c r="L34" s="12">
        <v>1.094569172023151</v>
      </c>
      <c r="M34" s="12">
        <v>1.4430972135557336</v>
      </c>
      <c r="N34" s="8">
        <f t="shared" si="0"/>
        <v>0.20492593374640353</v>
      </c>
      <c r="O34" s="8" t="str">
        <f t="shared" si="1"/>
        <v>profitable</v>
      </c>
      <c r="P34" s="8" t="str">
        <f t="shared" si="2"/>
        <v>cyclic</v>
      </c>
    </row>
    <row r="35" spans="1:16" x14ac:dyDescent="0.2">
      <c r="A35" s="8" t="s">
        <v>87</v>
      </c>
      <c r="B35" s="8">
        <v>1980</v>
      </c>
      <c r="C35" s="1">
        <v>1.5452633673203886</v>
      </c>
      <c r="D35" s="6">
        <v>991.08078935272465</v>
      </c>
      <c r="E35" s="6">
        <v>61.096851162286256</v>
      </c>
      <c r="F35" s="6">
        <v>0.67139396881633251</v>
      </c>
      <c r="G35" s="6">
        <v>929.10596146198634</v>
      </c>
      <c r="J35" s="1">
        <v>1.8292543558103895</v>
      </c>
      <c r="K35" s="1">
        <v>0.17494615384615381</v>
      </c>
      <c r="L35" s="12">
        <v>1.094569172023151</v>
      </c>
      <c r="M35" s="12">
        <v>1.4430972135557336</v>
      </c>
      <c r="N35" s="8">
        <f t="shared" si="0"/>
        <v>7.9604482387034589E-2</v>
      </c>
      <c r="O35" s="8" t="str">
        <f t="shared" si="1"/>
        <v>-</v>
      </c>
      <c r="P35" s="8" t="str">
        <f t="shared" si="2"/>
        <v>cyclic</v>
      </c>
    </row>
    <row r="36" spans="1:16" x14ac:dyDescent="0.2">
      <c r="A36" s="8" t="s">
        <v>82</v>
      </c>
      <c r="B36" s="8">
        <v>1980</v>
      </c>
      <c r="C36" s="1">
        <v>2.8855638511231692</v>
      </c>
      <c r="D36" s="6">
        <v>1338.6562824399491</v>
      </c>
      <c r="E36" s="6">
        <v>64.763695145821615</v>
      </c>
      <c r="F36" s="6">
        <v>11.362051779968704</v>
      </c>
      <c r="G36" s="6">
        <v>1261.1877475765261</v>
      </c>
      <c r="J36" s="1">
        <v>1.8292543558103895</v>
      </c>
      <c r="K36" s="1">
        <v>0.17494615384615381</v>
      </c>
      <c r="L36" s="12">
        <v>1.094569172023151</v>
      </c>
      <c r="M36" s="12">
        <v>1.4430972135557336</v>
      </c>
      <c r="N36" s="8">
        <f t="shared" si="0"/>
        <v>0.14865026999360179</v>
      </c>
      <c r="O36" s="8" t="str">
        <f t="shared" si="1"/>
        <v>profitable</v>
      </c>
      <c r="P36" s="8" t="str">
        <f t="shared" si="2"/>
        <v>cyclic</v>
      </c>
    </row>
    <row r="37" spans="1:16" x14ac:dyDescent="0.2">
      <c r="A37" s="8" t="s">
        <v>84</v>
      </c>
      <c r="B37" s="8">
        <v>1980</v>
      </c>
      <c r="C37" s="1">
        <v>4.0457723784863591</v>
      </c>
      <c r="D37" s="6">
        <v>9200.6796572792027</v>
      </c>
      <c r="E37" s="6">
        <v>212.47036828541476</v>
      </c>
      <c r="F37" s="6">
        <v>106.39012121243422</v>
      </c>
      <c r="G37" s="6">
        <v>8882.5422074400794</v>
      </c>
      <c r="J37" s="1">
        <v>1.8292543558103895</v>
      </c>
      <c r="K37" s="1">
        <v>0.17494615384615381</v>
      </c>
      <c r="L37" s="12">
        <v>1.094569172023151</v>
      </c>
      <c r="M37" s="12">
        <v>1.4430972135557336</v>
      </c>
      <c r="N37" s="8">
        <f t="shared" si="0"/>
        <v>0.20841859249122643</v>
      </c>
      <c r="O37" s="8" t="str">
        <f t="shared" si="1"/>
        <v>profitable</v>
      </c>
      <c r="P37" s="8" t="str">
        <f t="shared" si="2"/>
        <v>cyclic</v>
      </c>
    </row>
    <row r="38" spans="1:16" x14ac:dyDescent="0.2">
      <c r="A38" s="8" t="s">
        <v>85</v>
      </c>
      <c r="B38" s="8">
        <v>1980</v>
      </c>
      <c r="C38" s="1">
        <v>2.1165998149597076</v>
      </c>
      <c r="D38" s="6">
        <v>2166.0202347813065</v>
      </c>
      <c r="E38" s="6">
        <v>146.15730244232469</v>
      </c>
      <c r="F38" s="6">
        <v>3.0987413945369191</v>
      </c>
      <c r="G38" s="6">
        <v>2016.7641909444451</v>
      </c>
      <c r="J38" s="1">
        <v>1.8292543558103895</v>
      </c>
      <c r="K38" s="1">
        <v>0.17494615384615381</v>
      </c>
      <c r="L38" s="12">
        <v>1.094569172023151</v>
      </c>
      <c r="M38" s="12">
        <v>1.4430972135557336</v>
      </c>
      <c r="N38" s="8">
        <f t="shared" si="0"/>
        <v>0.10903696823055958</v>
      </c>
      <c r="O38" s="8" t="str">
        <f t="shared" si="1"/>
        <v>profitable</v>
      </c>
      <c r="P38" s="8" t="str">
        <f t="shared" si="2"/>
        <v>cyclic</v>
      </c>
    </row>
    <row r="39" spans="1:16" x14ac:dyDescent="0.2">
      <c r="A39" s="8" t="s">
        <v>86</v>
      </c>
      <c r="B39" s="8">
        <v>1980</v>
      </c>
      <c r="C39" s="1">
        <v>4.8405901442654651</v>
      </c>
      <c r="D39" s="6">
        <v>10209.31998120097</v>
      </c>
      <c r="E39" s="6">
        <v>288.18294969193352</v>
      </c>
      <c r="F39" s="6">
        <v>125.49902647874524</v>
      </c>
      <c r="G39" s="6">
        <v>9796.1544619293818</v>
      </c>
      <c r="J39" s="1">
        <v>1.8292543558103895</v>
      </c>
      <c r="K39" s="1">
        <v>0.17494615384615381</v>
      </c>
      <c r="L39" s="12">
        <v>1.094569172023151</v>
      </c>
      <c r="M39" s="12">
        <v>1.4430972135557336</v>
      </c>
      <c r="N39" s="8">
        <f t="shared" si="0"/>
        <v>0.24936375315117409</v>
      </c>
      <c r="O39" s="8" t="str">
        <f t="shared" si="1"/>
        <v>profitable</v>
      </c>
      <c r="P39" s="8" t="str">
        <f t="shared" si="2"/>
        <v>cyclic</v>
      </c>
    </row>
    <row r="40" spans="1:16" x14ac:dyDescent="0.2">
      <c r="A40" s="8" t="s">
        <v>81</v>
      </c>
      <c r="B40" s="8">
        <v>1981</v>
      </c>
      <c r="C40" s="1">
        <v>-0.281956631472698</v>
      </c>
      <c r="D40" s="6">
        <v>14609.016304544306</v>
      </c>
      <c r="E40" s="6">
        <v>386.82621741802541</v>
      </c>
      <c r="F40" s="6">
        <v>180.24345778223082</v>
      </c>
      <c r="G40" s="6">
        <v>14041.946629344049</v>
      </c>
      <c r="J40" s="1">
        <v>-0.19603508034084466</v>
      </c>
      <c r="K40" s="1">
        <v>0.20504615384615385</v>
      </c>
      <c r="L40" s="12">
        <v>-0.33699814579794107</v>
      </c>
      <c r="M40" s="12">
        <v>-0.28496088864496988</v>
      </c>
      <c r="N40" s="8">
        <f t="shared" si="0"/>
        <v>0.11108438583770558</v>
      </c>
      <c r="O40" s="8" t="str">
        <f t="shared" si="1"/>
        <v>-</v>
      </c>
      <c r="P40" s="8" t="str">
        <f t="shared" si="2"/>
        <v>cyclic</v>
      </c>
    </row>
    <row r="41" spans="1:16" x14ac:dyDescent="0.2">
      <c r="A41" s="8" t="s">
        <v>87</v>
      </c>
      <c r="B41" s="8">
        <v>1981</v>
      </c>
      <c r="C41" s="1">
        <v>-0.52466030447167356</v>
      </c>
      <c r="D41" s="6">
        <v>1281.3295666410161</v>
      </c>
      <c r="E41" s="6">
        <v>81.393607296503077</v>
      </c>
      <c r="F41" s="6">
        <v>0.98126810827002442</v>
      </c>
      <c r="G41" s="6">
        <v>1198.6964627866982</v>
      </c>
      <c r="J41" s="1">
        <v>-0.19603508034084466</v>
      </c>
      <c r="K41" s="1">
        <v>0.20504615384615385</v>
      </c>
      <c r="L41" s="12">
        <v>-0.33699814579794107</v>
      </c>
      <c r="M41" s="12">
        <v>-0.28496088864496988</v>
      </c>
      <c r="N41" s="8">
        <f t="shared" si="0"/>
        <v>0.20670401469632718</v>
      </c>
      <c r="O41" s="8" t="str">
        <f t="shared" si="1"/>
        <v>-</v>
      </c>
      <c r="P41" s="8" t="str">
        <f t="shared" si="2"/>
        <v>cyclic</v>
      </c>
    </row>
    <row r="42" spans="1:16" x14ac:dyDescent="0.2">
      <c r="A42" s="8" t="s">
        <v>82</v>
      </c>
      <c r="B42" s="8">
        <v>1981</v>
      </c>
      <c r="C42" s="1">
        <v>-0.3987434208530542</v>
      </c>
      <c r="D42" s="6">
        <v>1648.0139649945515</v>
      </c>
      <c r="E42" s="6">
        <v>75.247770197338184</v>
      </c>
      <c r="F42" s="6">
        <v>14.97725007359511</v>
      </c>
      <c r="G42" s="6">
        <v>1558.150464552981</v>
      </c>
      <c r="J42" s="1">
        <v>-0.19603508034084466</v>
      </c>
      <c r="K42" s="1">
        <v>0.20504615384615385</v>
      </c>
      <c r="L42" s="12">
        <v>-0.33699814579794107</v>
      </c>
      <c r="M42" s="12">
        <v>-0.28496088864496988</v>
      </c>
      <c r="N42" s="8">
        <f t="shared" si="0"/>
        <v>0.15709567737752009</v>
      </c>
      <c r="O42" s="8" t="str">
        <f t="shared" si="1"/>
        <v>-</v>
      </c>
      <c r="P42" s="8" t="str">
        <f t="shared" si="2"/>
        <v>cyclic</v>
      </c>
    </row>
    <row r="43" spans="1:16" x14ac:dyDescent="0.2">
      <c r="A43" s="8" t="s">
        <v>83</v>
      </c>
      <c r="B43" s="8">
        <v>1981</v>
      </c>
      <c r="C43" s="1">
        <v>-0.46544115562782168</v>
      </c>
      <c r="D43" s="6">
        <v>1323.679032366354</v>
      </c>
      <c r="E43" s="6">
        <v>44.931750220785332</v>
      </c>
      <c r="F43" s="6">
        <v>10.329137981789732</v>
      </c>
      <c r="G43" s="6">
        <v>1267.9016872646896</v>
      </c>
      <c r="J43" s="1">
        <v>-0.19603508034084466</v>
      </c>
      <c r="K43" s="1">
        <v>0.20504615384615385</v>
      </c>
      <c r="L43" s="12">
        <v>-0.33699814579794107</v>
      </c>
      <c r="M43" s="12">
        <v>-0.28496088864496988</v>
      </c>
      <c r="N43" s="8">
        <f t="shared" si="0"/>
        <v>0.18337304090510445</v>
      </c>
      <c r="O43" s="8" t="str">
        <f t="shared" si="1"/>
        <v>-</v>
      </c>
      <c r="P43" s="8" t="str">
        <f t="shared" si="2"/>
        <v>cyclic</v>
      </c>
    </row>
    <row r="44" spans="1:16" x14ac:dyDescent="0.2">
      <c r="A44" s="8" t="s">
        <v>84</v>
      </c>
      <c r="B44" s="8">
        <v>1981</v>
      </c>
      <c r="C44" s="1">
        <v>-0.31341981516357509</v>
      </c>
      <c r="D44" s="6">
        <v>11068.704261285875</v>
      </c>
      <c r="E44" s="6">
        <v>264.63251509345292</v>
      </c>
      <c r="F44" s="6">
        <v>127.56485407510318</v>
      </c>
      <c r="G44" s="6">
        <v>10676.713474876955</v>
      </c>
      <c r="J44" s="1">
        <v>-0.19603508034084466</v>
      </c>
      <c r="K44" s="1">
        <v>0.20504615384615385</v>
      </c>
      <c r="L44" s="12">
        <v>-0.33699814579794107</v>
      </c>
      <c r="M44" s="12">
        <v>-0.28496088864496988</v>
      </c>
      <c r="N44" s="8">
        <f t="shared" si="0"/>
        <v>0.12348015187642146</v>
      </c>
      <c r="O44" s="8" t="str">
        <f t="shared" si="1"/>
        <v>-</v>
      </c>
      <c r="P44" s="8" t="str">
        <f t="shared" si="2"/>
        <v>cyclic</v>
      </c>
    </row>
    <row r="45" spans="1:16" x14ac:dyDescent="0.2">
      <c r="A45" s="8" t="s">
        <v>85</v>
      </c>
      <c r="B45" s="8">
        <v>1981</v>
      </c>
      <c r="C45" s="1">
        <v>-0.28784383103739936</v>
      </c>
      <c r="D45" s="6">
        <v>2286.8711491682466</v>
      </c>
      <c r="E45" s="6">
        <v>172.49660429588852</v>
      </c>
      <c r="F45" s="6">
        <v>3.9767181229890465</v>
      </c>
      <c r="G45" s="6">
        <v>2110.2428896796418</v>
      </c>
      <c r="J45" s="1">
        <v>-0.19603508034084466</v>
      </c>
      <c r="K45" s="1">
        <v>0.20504615384615385</v>
      </c>
      <c r="L45" s="12">
        <v>-0.33699814579794107</v>
      </c>
      <c r="M45" s="12">
        <v>-0.28496088864496988</v>
      </c>
      <c r="N45" s="8">
        <f t="shared" si="0"/>
        <v>0.11340380618449102</v>
      </c>
      <c r="O45" s="8" t="str">
        <f t="shared" si="1"/>
        <v>-</v>
      </c>
      <c r="P45" s="8" t="str">
        <f t="shared" si="2"/>
        <v>cyclic</v>
      </c>
    </row>
    <row r="46" spans="1:16" x14ac:dyDescent="0.2">
      <c r="A46" s="8" t="s">
        <v>86</v>
      </c>
      <c r="B46" s="8">
        <v>1981</v>
      </c>
      <c r="C46" s="1">
        <v>-0.26615503628611209</v>
      </c>
      <c r="D46" s="6">
        <v>12209.557551374552</v>
      </c>
      <c r="E46" s="6">
        <v>352.84335345793721</v>
      </c>
      <c r="F46" s="6">
        <v>148.73958693777212</v>
      </c>
      <c r="G46" s="6">
        <v>11708.07790235866</v>
      </c>
      <c r="J46" s="1">
        <v>-0.19603508034084466</v>
      </c>
      <c r="K46" s="1">
        <v>0.20504615384615385</v>
      </c>
      <c r="L46" s="12">
        <v>-0.33699814579794107</v>
      </c>
      <c r="M46" s="12">
        <v>-0.28496088864496988</v>
      </c>
      <c r="N46" s="8">
        <f t="shared" si="0"/>
        <v>0.10485892312243014</v>
      </c>
      <c r="O46" s="8" t="str">
        <f t="shared" si="1"/>
        <v>-</v>
      </c>
      <c r="P46" s="8" t="str">
        <f t="shared" si="2"/>
        <v>cyclic</v>
      </c>
    </row>
    <row r="47" spans="1:16" x14ac:dyDescent="0.2">
      <c r="A47" s="8" t="s">
        <v>81</v>
      </c>
      <c r="B47" s="8">
        <v>1982</v>
      </c>
      <c r="C47" s="1">
        <v>7.8337442456973948E-3</v>
      </c>
      <c r="D47" s="6">
        <v>18420.984676723805</v>
      </c>
      <c r="E47" s="6">
        <v>625.42930479736822</v>
      </c>
      <c r="F47" s="6">
        <v>205.54984583761563</v>
      </c>
      <c r="G47" s="6">
        <v>17590.521982987913</v>
      </c>
      <c r="J47" s="1">
        <v>0.38467474072480246</v>
      </c>
      <c r="K47" s="1">
        <v>0.18605384615384618</v>
      </c>
      <c r="L47" s="12">
        <v>8.7075960453304069E-2</v>
      </c>
      <c r="M47" s="12">
        <v>0.15586081474671182</v>
      </c>
      <c r="N47" s="8">
        <f t="shared" si="0"/>
        <v>-2.6546383572627914E-2</v>
      </c>
      <c r="O47" s="8" t="str">
        <f t="shared" si="1"/>
        <v>-</v>
      </c>
      <c r="P47" s="8" t="str">
        <f t="shared" si="2"/>
        <v>cyclic</v>
      </c>
    </row>
    <row r="48" spans="1:16" x14ac:dyDescent="0.2">
      <c r="A48" s="8" t="s">
        <v>87</v>
      </c>
      <c r="B48" s="8">
        <v>1982</v>
      </c>
      <c r="C48" s="1">
        <v>9.3023124914162481E-2</v>
      </c>
      <c r="D48" s="6">
        <v>1574.160628424755</v>
      </c>
      <c r="E48" s="6">
        <v>115.68634539604498</v>
      </c>
      <c r="F48" s="6">
        <v>1.0329137981789731</v>
      </c>
      <c r="G48" s="6">
        <v>1456.4084554323522</v>
      </c>
      <c r="J48" s="1">
        <v>0.38467474072480246</v>
      </c>
      <c r="K48" s="1">
        <v>0.18605384615384618</v>
      </c>
      <c r="L48" s="12">
        <v>8.7075960453304069E-2</v>
      </c>
      <c r="M48" s="12">
        <v>0.15586081474671182</v>
      </c>
      <c r="N48" s="8">
        <f t="shared" si="0"/>
        <v>-0.31522953489988459</v>
      </c>
      <c r="O48" s="8" t="str">
        <f t="shared" si="1"/>
        <v>-</v>
      </c>
      <c r="P48" s="8" t="str">
        <f t="shared" si="2"/>
        <v>cyclic</v>
      </c>
    </row>
    <row r="49" spans="1:16" x14ac:dyDescent="0.2">
      <c r="A49" s="8" t="s">
        <v>82</v>
      </c>
      <c r="B49" s="8">
        <v>1982</v>
      </c>
      <c r="C49" s="1">
        <v>-0.13109777657968016</v>
      </c>
      <c r="D49" s="6">
        <v>1998.688199476313</v>
      </c>
      <c r="E49" s="6">
        <v>135.82816446053496</v>
      </c>
      <c r="F49" s="6">
        <v>16.010163871774083</v>
      </c>
      <c r="G49" s="6">
        <v>1847.882784942183</v>
      </c>
      <c r="J49" s="1">
        <v>0.38467474072480246</v>
      </c>
      <c r="K49" s="1">
        <v>0.18605384615384618</v>
      </c>
      <c r="L49" s="12">
        <v>8.7075960453304069E-2</v>
      </c>
      <c r="M49" s="12">
        <v>0.15586081474671182</v>
      </c>
      <c r="N49" s="8">
        <f t="shared" si="0"/>
        <v>0.44425395487149266</v>
      </c>
      <c r="O49" s="8" t="str">
        <f t="shared" si="1"/>
        <v>-</v>
      </c>
      <c r="P49" s="8" t="str">
        <f t="shared" si="2"/>
        <v>anticyclic</v>
      </c>
    </row>
    <row r="50" spans="1:16" x14ac:dyDescent="0.2">
      <c r="A50" s="8" t="s">
        <v>83</v>
      </c>
      <c r="B50" s="8">
        <v>1982</v>
      </c>
      <c r="C50" s="1">
        <v>-0.25438548814457501</v>
      </c>
      <c r="D50" s="6">
        <v>1529.7453351030592</v>
      </c>
      <c r="E50" s="6">
        <v>67.655853780722737</v>
      </c>
      <c r="F50" s="6">
        <v>11.362051779968704</v>
      </c>
      <c r="G50" s="6">
        <v>1450.2109726432782</v>
      </c>
      <c r="J50" s="1">
        <v>0.38467474072480246</v>
      </c>
      <c r="K50" s="1">
        <v>0.18605384615384618</v>
      </c>
      <c r="L50" s="12">
        <v>8.7075960453304069E-2</v>
      </c>
      <c r="M50" s="12">
        <v>0.15586081474671182</v>
      </c>
      <c r="N50" s="8">
        <f t="shared" si="0"/>
        <v>0.86204176850745462</v>
      </c>
      <c r="O50" s="8" t="str">
        <f t="shared" si="1"/>
        <v>-</v>
      </c>
      <c r="P50" s="8" t="str">
        <f t="shared" si="2"/>
        <v>anticyclic</v>
      </c>
    </row>
    <row r="51" spans="1:16" x14ac:dyDescent="0.2">
      <c r="A51" s="8" t="s">
        <v>84</v>
      </c>
      <c r="B51" s="8">
        <v>1982</v>
      </c>
      <c r="C51" s="1">
        <v>7.3732493974563634E-2</v>
      </c>
      <c r="D51" s="6">
        <v>14191.71913008</v>
      </c>
      <c r="E51" s="6">
        <v>429.1756831433633</v>
      </c>
      <c r="F51" s="6">
        <v>145.6408455432352</v>
      </c>
      <c r="G51" s="6">
        <v>13616.902601393402</v>
      </c>
      <c r="J51" s="1">
        <v>0.38467474072480246</v>
      </c>
      <c r="K51" s="1">
        <v>0.18605384615384618</v>
      </c>
      <c r="L51" s="12">
        <v>8.7075960453304069E-2</v>
      </c>
      <c r="M51" s="12">
        <v>0.15586081474671182</v>
      </c>
      <c r="N51" s="8">
        <f t="shared" si="0"/>
        <v>-0.24985894425775859</v>
      </c>
      <c r="O51" s="8" t="str">
        <f t="shared" si="1"/>
        <v>-</v>
      </c>
      <c r="P51" s="8" t="str">
        <f t="shared" si="2"/>
        <v>cyclic</v>
      </c>
    </row>
    <row r="52" spans="1:16" x14ac:dyDescent="0.2">
      <c r="A52" s="8" t="s">
        <v>85</v>
      </c>
      <c r="B52" s="8">
        <v>1982</v>
      </c>
      <c r="C52" s="1">
        <v>5.9170456209395185E-2</v>
      </c>
      <c r="D52" s="6">
        <v>3343.0255078062464</v>
      </c>
      <c r="E52" s="6">
        <v>257.71199264565377</v>
      </c>
      <c r="F52" s="6">
        <v>4.6481120918053787</v>
      </c>
      <c r="G52" s="6">
        <v>3080.6654030687873</v>
      </c>
      <c r="J52" s="1">
        <v>0.38467474072480246</v>
      </c>
      <c r="K52" s="1">
        <v>0.18605384615384618</v>
      </c>
      <c r="L52" s="12">
        <v>8.7075960453304069E-2</v>
      </c>
      <c r="M52" s="12">
        <v>0.15586081474671182</v>
      </c>
      <c r="N52" s="8">
        <f t="shared" si="0"/>
        <v>-0.20051224260540707</v>
      </c>
      <c r="O52" s="8" t="str">
        <f t="shared" si="1"/>
        <v>-</v>
      </c>
      <c r="P52" s="8" t="str">
        <f t="shared" si="2"/>
        <v>cyclic</v>
      </c>
    </row>
    <row r="53" spans="1:16" x14ac:dyDescent="0.2">
      <c r="A53" s="8" t="s">
        <v>86</v>
      </c>
      <c r="B53" s="8">
        <v>1982</v>
      </c>
      <c r="C53" s="1">
        <v>-0.14337303072769908</v>
      </c>
      <c r="D53" s="6">
        <v>15279.893816461548</v>
      </c>
      <c r="E53" s="6">
        <v>406.45157958342594</v>
      </c>
      <c r="F53" s="6">
        <v>170.43077669953055</v>
      </c>
      <c r="G53" s="6">
        <v>14703.011460178594</v>
      </c>
      <c r="J53" s="1">
        <v>0.38467474072480246</v>
      </c>
      <c r="K53" s="1">
        <v>0.18605384615384618</v>
      </c>
      <c r="L53" s="12">
        <v>8.7075960453304069E-2</v>
      </c>
      <c r="M53" s="12">
        <v>0.15586081474671182</v>
      </c>
      <c r="N53" s="8">
        <f t="shared" si="0"/>
        <v>0.48585138195673089</v>
      </c>
      <c r="O53" s="8" t="str">
        <f t="shared" si="1"/>
        <v>-</v>
      </c>
      <c r="P53" s="8" t="str">
        <f t="shared" si="2"/>
        <v>anticyclic</v>
      </c>
    </row>
    <row r="54" spans="1:16" x14ac:dyDescent="0.2">
      <c r="A54" s="8" t="s">
        <v>81</v>
      </c>
      <c r="B54" s="8">
        <v>1983</v>
      </c>
      <c r="C54" s="1">
        <v>0.13426262313841306</v>
      </c>
      <c r="D54" s="6">
        <v>22394.087601419225</v>
      </c>
      <c r="E54" s="6">
        <v>789.66259870782494</v>
      </c>
      <c r="F54" s="6">
        <v>225.69166490210563</v>
      </c>
      <c r="G54" s="6">
        <v>21379.249794708387</v>
      </c>
      <c r="J54" s="1">
        <v>0.20494021161380113</v>
      </c>
      <c r="K54" s="1">
        <v>0.16420450769230768</v>
      </c>
      <c r="L54" s="12">
        <v>3.3445259455866592E-2</v>
      </c>
      <c r="M54" s="12">
        <v>2.6489777423061717E-2</v>
      </c>
      <c r="N54" s="8">
        <f t="shared" si="0"/>
        <v>0.25314051821806027</v>
      </c>
      <c r="O54" s="8" t="str">
        <f t="shared" si="1"/>
        <v>-</v>
      </c>
      <c r="P54" s="8" t="str">
        <f t="shared" si="2"/>
        <v>cyclic</v>
      </c>
    </row>
    <row r="55" spans="1:16" x14ac:dyDescent="0.2">
      <c r="A55" s="8" t="s">
        <v>87</v>
      </c>
      <c r="B55" s="8">
        <v>1983</v>
      </c>
      <c r="C55" s="1">
        <v>4.0303794963959638E-2</v>
      </c>
      <c r="D55" s="6">
        <v>2012.1160788526397</v>
      </c>
      <c r="E55" s="6">
        <v>107.42303501061321</v>
      </c>
      <c r="F55" s="6">
        <v>1.5493706972684596</v>
      </c>
      <c r="G55" s="6">
        <v>1904.1765869429369</v>
      </c>
      <c r="J55" s="1">
        <v>0.20494021161380113</v>
      </c>
      <c r="K55" s="1">
        <v>0.16420450769230768</v>
      </c>
      <c r="L55" s="12">
        <v>3.3445259455866592E-2</v>
      </c>
      <c r="M55" s="12">
        <v>2.6489777423061717E-2</v>
      </c>
      <c r="N55" s="8">
        <f t="shared" si="0"/>
        <v>7.5989305920332567E-2</v>
      </c>
      <c r="O55" s="8" t="str">
        <f t="shared" si="1"/>
        <v>-</v>
      </c>
      <c r="P55" s="8" t="str">
        <f t="shared" si="2"/>
        <v>cyclic</v>
      </c>
    </row>
    <row r="56" spans="1:16" x14ac:dyDescent="0.2">
      <c r="A56" s="8" t="s">
        <v>82</v>
      </c>
      <c r="B56" s="8">
        <v>1983</v>
      </c>
      <c r="C56" s="1">
        <v>-5.136238313103049E-2</v>
      </c>
      <c r="D56" s="6">
        <v>2362.7903133344012</v>
      </c>
      <c r="E56" s="6">
        <v>179.72700088314133</v>
      </c>
      <c r="F56" s="6">
        <v>18.075991468132031</v>
      </c>
      <c r="G56" s="6">
        <v>2164.9873209831276</v>
      </c>
      <c r="J56" s="1">
        <v>0.20494021161380113</v>
      </c>
      <c r="K56" s="1">
        <v>0.16420450769230768</v>
      </c>
      <c r="L56" s="12">
        <v>3.3445259455866592E-2</v>
      </c>
      <c r="M56" s="12">
        <v>2.6489777423061717E-2</v>
      </c>
      <c r="N56" s="8">
        <f t="shared" si="0"/>
        <v>-9.6839313718009148E-2</v>
      </c>
      <c r="O56" s="8" t="str">
        <f t="shared" si="1"/>
        <v>-</v>
      </c>
      <c r="P56" s="8" t="str">
        <f t="shared" si="2"/>
        <v>anticyclic</v>
      </c>
    </row>
    <row r="57" spans="1:16" x14ac:dyDescent="0.2">
      <c r="A57" s="8" t="s">
        <v>83</v>
      </c>
      <c r="B57" s="8">
        <v>1983</v>
      </c>
      <c r="C57" s="1">
        <v>-1.2294215718183663E-2</v>
      </c>
      <c r="D57" s="6">
        <v>1644.3987667009251</v>
      </c>
      <c r="E57" s="6">
        <v>87.797672845212716</v>
      </c>
      <c r="F57" s="6">
        <v>13.427879376326651</v>
      </c>
      <c r="G57" s="6">
        <v>1389.2690585507189</v>
      </c>
      <c r="J57" s="1">
        <v>0.20494021161380113</v>
      </c>
      <c r="K57" s="1">
        <v>0.16420450769230768</v>
      </c>
      <c r="L57" s="12">
        <v>3.3445259455866592E-2</v>
      </c>
      <c r="M57" s="12">
        <v>2.6489777423061717E-2</v>
      </c>
      <c r="N57" s="8">
        <f t="shared" si="0"/>
        <v>-2.3179676258650667E-2</v>
      </c>
      <c r="O57" s="8" t="str">
        <f t="shared" si="1"/>
        <v>-</v>
      </c>
      <c r="P57" s="8" t="str">
        <f t="shared" si="2"/>
        <v>anticyclic</v>
      </c>
    </row>
    <row r="58" spans="1:16" x14ac:dyDescent="0.2">
      <c r="A58" s="8" t="s">
        <v>88</v>
      </c>
      <c r="B58" s="8">
        <v>1983</v>
      </c>
      <c r="C58" s="1">
        <v>-0.13865844262799615</v>
      </c>
      <c r="D58" s="6">
        <v>2375.1852789125487</v>
      </c>
      <c r="E58" s="6">
        <v>182.30928537858875</v>
      </c>
      <c r="F58" s="6">
        <v>33.053241541727139</v>
      </c>
      <c r="G58" s="6">
        <v>2159.822751992233</v>
      </c>
      <c r="J58" s="1">
        <v>0.20494021161380113</v>
      </c>
      <c r="K58" s="1">
        <v>0.16420450769230768</v>
      </c>
      <c r="L58" s="12">
        <v>3.3445259455866592E-2</v>
      </c>
      <c r="M58" s="12">
        <v>2.6489777423061717E-2</v>
      </c>
      <c r="N58" s="8">
        <f t="shared" si="0"/>
        <v>-0.26142845418694832</v>
      </c>
      <c r="O58" s="8" t="str">
        <f t="shared" si="1"/>
        <v>-</v>
      </c>
      <c r="P58" s="8" t="str">
        <f t="shared" si="2"/>
        <v>anticyclic</v>
      </c>
    </row>
    <row r="59" spans="1:16" x14ac:dyDescent="0.2">
      <c r="A59" s="8" t="s">
        <v>84</v>
      </c>
      <c r="B59" s="8">
        <v>1983</v>
      </c>
      <c r="C59" s="1">
        <v>5.1137666758211998E-2</v>
      </c>
      <c r="D59" s="6">
        <v>15324.825566682335</v>
      </c>
      <c r="E59" s="6">
        <v>435.88962283152665</v>
      </c>
      <c r="F59" s="6">
        <v>166.81557840590415</v>
      </c>
      <c r="G59" s="6">
        <v>14768.601486362957</v>
      </c>
      <c r="J59" s="1">
        <v>0.20494021161380113</v>
      </c>
      <c r="K59" s="1">
        <v>0.16420450769230768</v>
      </c>
      <c r="L59" s="12">
        <v>3.3445259455866592E-2</v>
      </c>
      <c r="M59" s="12">
        <v>2.6489777423061717E-2</v>
      </c>
      <c r="N59" s="8">
        <f t="shared" si="0"/>
        <v>9.6415630508656744E-2</v>
      </c>
      <c r="O59" s="8" t="str">
        <f t="shared" si="1"/>
        <v>-</v>
      </c>
      <c r="P59" s="8" t="str">
        <f t="shared" si="2"/>
        <v>cyclic</v>
      </c>
    </row>
    <row r="60" spans="1:16" x14ac:dyDescent="0.2">
      <c r="A60" s="8" t="s">
        <v>85</v>
      </c>
      <c r="B60" s="8">
        <v>1983</v>
      </c>
      <c r="C60" s="1">
        <v>0.2143020778144451</v>
      </c>
      <c r="D60" s="6">
        <v>3837.7912171339744</v>
      </c>
      <c r="E60" s="6">
        <v>317.10453604094477</v>
      </c>
      <c r="F60" s="6">
        <v>4.6481120918053787</v>
      </c>
      <c r="G60" s="6">
        <v>3516.0385690012245</v>
      </c>
      <c r="J60" s="1">
        <v>0.20494021161380113</v>
      </c>
      <c r="K60" s="1">
        <v>0.16420450769230768</v>
      </c>
      <c r="L60" s="12">
        <v>3.3445259455866592E-2</v>
      </c>
      <c r="M60" s="12">
        <v>2.6489777423061717E-2</v>
      </c>
      <c r="N60" s="8">
        <f t="shared" si="0"/>
        <v>0.40404796037114665</v>
      </c>
      <c r="O60" s="8" t="str">
        <f t="shared" si="1"/>
        <v>profitable</v>
      </c>
      <c r="P60" s="8" t="str">
        <f t="shared" si="2"/>
        <v>cyclic</v>
      </c>
    </row>
    <row r="61" spans="1:16" x14ac:dyDescent="0.2">
      <c r="A61" s="8" t="s">
        <v>86</v>
      </c>
      <c r="B61" s="8">
        <v>1983</v>
      </c>
      <c r="C61" s="1">
        <v>0.2926966021249105</v>
      </c>
      <c r="D61" s="6">
        <v>16865.416496666272</v>
      </c>
      <c r="E61" s="6">
        <v>513.35815769494968</v>
      </c>
      <c r="F61" s="6">
        <v>185.40802677312567</v>
      </c>
      <c r="G61" s="6">
        <v>16166.133855299107</v>
      </c>
      <c r="J61" s="1">
        <v>0.20494021161380113</v>
      </c>
      <c r="K61" s="1">
        <v>0.16420450769230768</v>
      </c>
      <c r="L61" s="12">
        <v>3.3445259455866592E-2</v>
      </c>
      <c r="M61" s="12">
        <v>2.6489777423061717E-2</v>
      </c>
      <c r="N61" s="8">
        <f t="shared" si="0"/>
        <v>0.55185402914541193</v>
      </c>
      <c r="O61" s="8" t="str">
        <f t="shared" si="1"/>
        <v>profitable</v>
      </c>
      <c r="P61" s="8" t="str">
        <f t="shared" si="2"/>
        <v>cyclic</v>
      </c>
    </row>
    <row r="62" spans="1:16" x14ac:dyDescent="0.2">
      <c r="A62" s="8" t="s">
        <v>81</v>
      </c>
      <c r="B62" s="8">
        <v>1984</v>
      </c>
      <c r="C62" s="1">
        <v>0.21369225982540882</v>
      </c>
      <c r="D62" s="6">
        <v>26492.173095694303</v>
      </c>
      <c r="E62" s="6">
        <v>869.19696116760588</v>
      </c>
      <c r="F62" s="6">
        <v>239.63600117752176</v>
      </c>
      <c r="G62" s="6">
        <v>25383.856590248262</v>
      </c>
      <c r="J62" s="1">
        <v>0.81787961422607558</v>
      </c>
      <c r="K62" s="1">
        <v>0.14493446923076922</v>
      </c>
      <c r="L62" s="12">
        <v>0.64901784183838573</v>
      </c>
      <c r="M62" s="12">
        <v>0.5920148009137679</v>
      </c>
      <c r="N62" s="8">
        <f t="shared" si="0"/>
        <v>0.10423084733807676</v>
      </c>
      <c r="O62" s="8" t="str">
        <f t="shared" si="1"/>
        <v>-</v>
      </c>
      <c r="P62" s="8" t="str">
        <f t="shared" si="2"/>
        <v>cyclic</v>
      </c>
    </row>
    <row r="63" spans="1:16" x14ac:dyDescent="0.2">
      <c r="A63" s="8" t="s">
        <v>87</v>
      </c>
      <c r="B63" s="8">
        <v>1984</v>
      </c>
      <c r="C63" s="1">
        <v>0.18721368866876434</v>
      </c>
      <c r="D63" s="6">
        <v>2255.8837352228775</v>
      </c>
      <c r="E63" s="6">
        <v>121.88382818511883</v>
      </c>
      <c r="F63" s="6">
        <v>1.5493706972684596</v>
      </c>
      <c r="G63" s="6">
        <v>2132.9669932395796</v>
      </c>
      <c r="J63" s="1">
        <v>0.81787961422607558</v>
      </c>
      <c r="K63" s="1">
        <v>0.14493446923076922</v>
      </c>
      <c r="L63" s="12">
        <v>0.64901784183838573</v>
      </c>
      <c r="M63" s="12">
        <v>0.5920148009137679</v>
      </c>
      <c r="N63" s="8">
        <f t="shared" si="0"/>
        <v>9.1315620973708225E-2</v>
      </c>
      <c r="O63" s="8" t="str">
        <f t="shared" si="1"/>
        <v>-</v>
      </c>
      <c r="P63" s="8" t="str">
        <f t="shared" si="2"/>
        <v>cyclic</v>
      </c>
    </row>
    <row r="64" spans="1:16" x14ac:dyDescent="0.2">
      <c r="A64" s="8" t="s">
        <v>82</v>
      </c>
      <c r="B64" s="8">
        <v>1984</v>
      </c>
      <c r="C64" s="1">
        <v>0.46945222057563402</v>
      </c>
      <c r="D64" s="6">
        <v>2872.0168158366346</v>
      </c>
      <c r="E64" s="6">
        <v>261.84364783836969</v>
      </c>
      <c r="F64" s="6">
        <v>19.625362165400489</v>
      </c>
      <c r="G64" s="6">
        <v>2591.0642627319539</v>
      </c>
      <c r="J64" s="1">
        <v>0.81787961422607558</v>
      </c>
      <c r="K64" s="1">
        <v>0.14493446923076922</v>
      </c>
      <c r="L64" s="12">
        <v>0.64901784183838573</v>
      </c>
      <c r="M64" s="12">
        <v>0.5920148009137679</v>
      </c>
      <c r="N64" s="8">
        <f t="shared" si="0"/>
        <v>0.22898069764116893</v>
      </c>
      <c r="O64" s="8" t="str">
        <f t="shared" si="1"/>
        <v>-</v>
      </c>
      <c r="P64" s="8" t="str">
        <f t="shared" si="2"/>
        <v>cyclic</v>
      </c>
    </row>
    <row r="65" spans="1:16" x14ac:dyDescent="0.2">
      <c r="A65" s="8" t="s">
        <v>83</v>
      </c>
      <c r="B65" s="8">
        <v>1984</v>
      </c>
      <c r="C65" s="1">
        <v>8.8922748605745297E-2</v>
      </c>
      <c r="D65" s="6">
        <v>1721.3508446652586</v>
      </c>
      <c r="E65" s="6">
        <v>96.060983230644496</v>
      </c>
      <c r="F65" s="6">
        <v>13.944336275416138</v>
      </c>
      <c r="G65" s="6">
        <v>1612.3784389573771</v>
      </c>
      <c r="J65" s="1">
        <v>0.81787961422607558</v>
      </c>
      <c r="K65" s="1">
        <v>0.14493446923076922</v>
      </c>
      <c r="L65" s="12">
        <v>0.64901784183838573</v>
      </c>
      <c r="M65" s="12">
        <v>0.5920148009137679</v>
      </c>
      <c r="N65" s="8">
        <f t="shared" si="0"/>
        <v>4.3373089144081195E-2</v>
      </c>
      <c r="O65" s="8" t="str">
        <f t="shared" si="1"/>
        <v>-</v>
      </c>
      <c r="P65" s="8" t="str">
        <f t="shared" si="2"/>
        <v>cyclic</v>
      </c>
    </row>
    <row r="66" spans="1:16" x14ac:dyDescent="0.2">
      <c r="A66" s="8" t="s">
        <v>88</v>
      </c>
      <c r="B66" s="8">
        <v>1984</v>
      </c>
      <c r="C66" s="1">
        <v>0.2007285564330108</v>
      </c>
      <c r="D66" s="6">
        <v>2844.1281432858023</v>
      </c>
      <c r="E66" s="6">
        <v>198.31944925036282</v>
      </c>
      <c r="F66" s="6">
        <v>34.602612238995597</v>
      </c>
      <c r="G66" s="6">
        <v>2611.2060817964439</v>
      </c>
      <c r="J66" s="1">
        <v>0.81787961422607558</v>
      </c>
      <c r="K66" s="1">
        <v>0.14493446923076922</v>
      </c>
      <c r="L66" s="12">
        <v>0.64901784183838573</v>
      </c>
      <c r="M66" s="12">
        <v>0.5920148009137679</v>
      </c>
      <c r="N66" s="8">
        <f t="shared" si="0"/>
        <v>9.7907652523565841E-2</v>
      </c>
      <c r="O66" s="8" t="str">
        <f t="shared" si="1"/>
        <v>-</v>
      </c>
      <c r="P66" s="8" t="str">
        <f t="shared" si="2"/>
        <v>cyclic</v>
      </c>
    </row>
    <row r="67" spans="1:16" x14ac:dyDescent="0.2">
      <c r="A67" s="8" t="s">
        <v>84</v>
      </c>
      <c r="B67" s="8">
        <v>1984</v>
      </c>
      <c r="C67" s="1">
        <v>-0.11968303300768639</v>
      </c>
      <c r="D67" s="6">
        <v>18033.64200240669</v>
      </c>
      <c r="E67" s="6">
        <v>602.18874433834128</v>
      </c>
      <c r="F67" s="6">
        <v>174.04597499315696</v>
      </c>
      <c r="G67" s="6">
        <v>17257.407283075194</v>
      </c>
      <c r="J67" s="1">
        <v>0.81787961422607558</v>
      </c>
      <c r="K67" s="1">
        <v>0.14493446923076922</v>
      </c>
      <c r="L67" s="12">
        <v>0.64901784183838573</v>
      </c>
      <c r="M67" s="12">
        <v>0.5920148009137679</v>
      </c>
      <c r="N67" s="8">
        <f t="shared" ref="N67:N130" si="3">C67/SUMIF(B:B,B67,C:C)</f>
        <v>-5.8376770186127622E-2</v>
      </c>
      <c r="O67" s="8" t="str">
        <f t="shared" ref="O67:O130" si="4">IF(C67&gt;J67,IF(G67&gt;D67,"profitable and trusted","profitable"),"-")</f>
        <v>-</v>
      </c>
      <c r="P67" s="8" t="str">
        <f t="shared" ref="P67:P130" si="5">IF(  ((C67&gt;0)*(J67&lt;0))+((C67&lt;0)*(J67&gt;0)),"anticyclic","cyclic")</f>
        <v>anticyclic</v>
      </c>
    </row>
    <row r="68" spans="1:16" x14ac:dyDescent="0.2">
      <c r="A68" s="8" t="s">
        <v>85</v>
      </c>
      <c r="B68" s="8">
        <v>1984</v>
      </c>
      <c r="C68" s="1">
        <v>0.94860939665261168</v>
      </c>
      <c r="D68" s="6">
        <v>4135.2703910095188</v>
      </c>
      <c r="E68" s="6">
        <v>437.95545042788461</v>
      </c>
      <c r="F68" s="6">
        <v>5.1645689908948658</v>
      </c>
      <c r="G68" s="6">
        <v>3692.1503715907393</v>
      </c>
      <c r="J68" s="1">
        <v>0.81787961422607558</v>
      </c>
      <c r="K68" s="1">
        <v>0.14493446923076922</v>
      </c>
      <c r="L68" s="12">
        <v>0.64901784183838573</v>
      </c>
      <c r="M68" s="12">
        <v>0.5920148009137679</v>
      </c>
      <c r="N68" s="8">
        <f t="shared" si="3"/>
        <v>0.46269509848763807</v>
      </c>
      <c r="O68" s="8" t="str">
        <f t="shared" si="4"/>
        <v>profitable</v>
      </c>
      <c r="P68" s="8" t="str">
        <f t="shared" si="5"/>
        <v>cyclic</v>
      </c>
    </row>
    <row r="69" spans="1:16" x14ac:dyDescent="0.2">
      <c r="A69" s="8" t="s">
        <v>86</v>
      </c>
      <c r="B69" s="8">
        <v>1984</v>
      </c>
      <c r="C69" s="1">
        <v>6.1246668508690462E-2</v>
      </c>
      <c r="D69" s="6">
        <v>20765.182541690985</v>
      </c>
      <c r="E69" s="6">
        <v>788.11322801055644</v>
      </c>
      <c r="F69" s="6">
        <v>189.02322506675208</v>
      </c>
      <c r="G69" s="6">
        <v>19788.562545512767</v>
      </c>
      <c r="J69" s="1">
        <v>0.81787961422607558</v>
      </c>
      <c r="K69" s="1">
        <v>0.14493446923076922</v>
      </c>
      <c r="L69" s="12">
        <v>0.64901784183838573</v>
      </c>
      <c r="M69" s="12">
        <v>0.5920148009137679</v>
      </c>
      <c r="N69" s="8">
        <f t="shared" si="3"/>
        <v>2.9873764077888477E-2</v>
      </c>
      <c r="O69" s="8" t="str">
        <f t="shared" si="4"/>
        <v>-</v>
      </c>
      <c r="P69" s="8" t="str">
        <f t="shared" si="5"/>
        <v>cyclic</v>
      </c>
    </row>
    <row r="70" spans="1:16" x14ac:dyDescent="0.2">
      <c r="A70" s="8" t="s">
        <v>151</v>
      </c>
      <c r="B70" s="8">
        <v>1985</v>
      </c>
      <c r="C70" s="1">
        <v>0.22827621575067683</v>
      </c>
      <c r="D70" s="6">
        <v>11088.329623451276</v>
      </c>
      <c r="E70" s="6">
        <v>305.74248426097603</v>
      </c>
      <c r="F70" s="6">
        <v>158.03581112138289</v>
      </c>
      <c r="G70" s="6">
        <v>10625.584241867096</v>
      </c>
      <c r="J70" s="1">
        <v>1.3593042880320241</v>
      </c>
      <c r="K70" s="1">
        <v>0.13120322307692306</v>
      </c>
      <c r="L70" s="12">
        <v>0.82571369033899766</v>
      </c>
      <c r="M70" s="12">
        <v>1.6428653032467615</v>
      </c>
      <c r="N70" s="8">
        <f t="shared" si="3"/>
        <v>5.116221604108552E-2</v>
      </c>
      <c r="O70" s="8" t="str">
        <f t="shared" si="4"/>
        <v>-</v>
      </c>
      <c r="P70" s="8" t="str">
        <f t="shared" si="5"/>
        <v>cyclic</v>
      </c>
    </row>
    <row r="71" spans="1:16" x14ac:dyDescent="0.2">
      <c r="A71" s="8" t="s">
        <v>81</v>
      </c>
      <c r="B71" s="8">
        <v>1985</v>
      </c>
      <c r="C71" s="1">
        <v>0.44692762594046698</v>
      </c>
      <c r="D71" s="6">
        <v>33046.011145139884</v>
      </c>
      <c r="E71" s="6">
        <v>982.81747896729291</v>
      </c>
      <c r="F71" s="6">
        <v>254.09679435202739</v>
      </c>
      <c r="G71" s="6">
        <v>31809.613328719657</v>
      </c>
      <c r="J71" s="1">
        <v>1.3593042880320241</v>
      </c>
      <c r="K71" s="1">
        <v>0.13120322307692306</v>
      </c>
      <c r="L71" s="12">
        <v>0.82571369033899766</v>
      </c>
      <c r="M71" s="12">
        <v>1.6428653032467615</v>
      </c>
      <c r="N71" s="8">
        <f t="shared" si="3"/>
        <v>0.10016728058112569</v>
      </c>
      <c r="O71" s="8" t="str">
        <f t="shared" si="4"/>
        <v>-</v>
      </c>
      <c r="P71" s="8" t="str">
        <f t="shared" si="5"/>
        <v>cyclic</v>
      </c>
    </row>
    <row r="72" spans="1:16" x14ac:dyDescent="0.2">
      <c r="A72" s="8" t="s">
        <v>87</v>
      </c>
      <c r="B72" s="8">
        <v>1985</v>
      </c>
      <c r="C72" s="1">
        <v>0.54807788239298494</v>
      </c>
      <c r="D72" s="6">
        <v>2487.7728829140569</v>
      </c>
      <c r="E72" s="6">
        <v>139.95981965325086</v>
      </c>
      <c r="F72" s="6">
        <v>2.0658275963579462</v>
      </c>
      <c r="G72" s="6">
        <v>2345.747235664448</v>
      </c>
      <c r="J72" s="1">
        <v>1.3593042880320241</v>
      </c>
      <c r="K72" s="1">
        <v>0.13120322307692306</v>
      </c>
      <c r="L72" s="12">
        <v>0.82571369033899766</v>
      </c>
      <c r="M72" s="12">
        <v>1.6428653032467615</v>
      </c>
      <c r="N72" s="8">
        <f t="shared" si="3"/>
        <v>0.12283749725795695</v>
      </c>
      <c r="O72" s="8" t="str">
        <f t="shared" si="4"/>
        <v>-</v>
      </c>
      <c r="P72" s="8" t="str">
        <f t="shared" si="5"/>
        <v>cyclic</v>
      </c>
    </row>
    <row r="73" spans="1:16" x14ac:dyDescent="0.2">
      <c r="A73" s="8" t="s">
        <v>82</v>
      </c>
      <c r="B73" s="8">
        <v>1985</v>
      </c>
      <c r="C73" s="1">
        <v>6.5603184116848706E-2</v>
      </c>
      <c r="D73" s="6">
        <v>3507.2588017167031</v>
      </c>
      <c r="E73" s="6">
        <v>312.45642394913938</v>
      </c>
      <c r="F73" s="6">
        <v>22.207646660847921</v>
      </c>
      <c r="G73" s="6">
        <v>3172.5947311067157</v>
      </c>
      <c r="J73" s="1">
        <v>1.3593042880320241</v>
      </c>
      <c r="K73" s="1">
        <v>0.13120322307692306</v>
      </c>
      <c r="L73" s="12">
        <v>0.82571369033899766</v>
      </c>
      <c r="M73" s="12">
        <v>1.6428653032467615</v>
      </c>
      <c r="N73" s="8">
        <f t="shared" si="3"/>
        <v>1.470325880307735E-2</v>
      </c>
      <c r="O73" s="8" t="str">
        <f t="shared" si="4"/>
        <v>-</v>
      </c>
      <c r="P73" s="8" t="str">
        <f t="shared" si="5"/>
        <v>cyclic</v>
      </c>
    </row>
    <row r="74" spans="1:16" x14ac:dyDescent="0.2">
      <c r="A74" s="8" t="s">
        <v>83</v>
      </c>
      <c r="B74" s="8">
        <v>1985</v>
      </c>
      <c r="C74" s="1">
        <v>0.14769290104106372</v>
      </c>
      <c r="D74" s="6">
        <v>1842.7182159512881</v>
      </c>
      <c r="E74" s="6">
        <v>89.347043542481174</v>
      </c>
      <c r="F74" s="6">
        <v>16.010163871774083</v>
      </c>
      <c r="G74" s="6">
        <v>1738.3939223352118</v>
      </c>
      <c r="J74" s="1">
        <v>1.3593042880320241</v>
      </c>
      <c r="K74" s="1">
        <v>0.13120322307692306</v>
      </c>
      <c r="L74" s="12">
        <v>0.82571369033899766</v>
      </c>
      <c r="M74" s="12">
        <v>1.6428653032467615</v>
      </c>
      <c r="N74" s="8">
        <f t="shared" si="3"/>
        <v>3.3101547990661229E-2</v>
      </c>
      <c r="O74" s="8" t="str">
        <f t="shared" si="4"/>
        <v>-</v>
      </c>
      <c r="P74" s="8" t="str">
        <f t="shared" si="5"/>
        <v>cyclic</v>
      </c>
    </row>
    <row r="75" spans="1:16" x14ac:dyDescent="0.2">
      <c r="A75" s="8" t="s">
        <v>88</v>
      </c>
      <c r="B75" s="8">
        <v>1985</v>
      </c>
      <c r="C75" s="1">
        <v>0.46422113865631148</v>
      </c>
      <c r="D75" s="6">
        <v>3237.6683003919911</v>
      </c>
      <c r="E75" s="6">
        <v>213.29669932395794</v>
      </c>
      <c r="F75" s="6">
        <v>38.734267431711494</v>
      </c>
      <c r="G75" s="6">
        <v>2984.6044198381428</v>
      </c>
      <c r="J75" s="1">
        <v>1.3593042880320241</v>
      </c>
      <c r="K75" s="1">
        <v>0.13120322307692306</v>
      </c>
      <c r="L75" s="12">
        <v>0.82571369033899766</v>
      </c>
      <c r="M75" s="12">
        <v>1.6428653032467615</v>
      </c>
      <c r="N75" s="8">
        <f t="shared" si="3"/>
        <v>0.10404317466307264</v>
      </c>
      <c r="O75" s="8" t="str">
        <f t="shared" si="4"/>
        <v>-</v>
      </c>
      <c r="P75" s="8" t="str">
        <f t="shared" si="5"/>
        <v>cyclic</v>
      </c>
    </row>
    <row r="76" spans="1:16" x14ac:dyDescent="0.2">
      <c r="A76" s="8" t="s">
        <v>84</v>
      </c>
      <c r="B76" s="8">
        <v>1985</v>
      </c>
      <c r="C76" s="1">
        <v>0.41928120182675804</v>
      </c>
      <c r="D76" s="6">
        <v>22477.237162172634</v>
      </c>
      <c r="E76" s="6">
        <v>643.50529626550019</v>
      </c>
      <c r="F76" s="6">
        <v>189.53968196584157</v>
      </c>
      <c r="G76" s="6">
        <v>21644.708640840381</v>
      </c>
      <c r="J76" s="1">
        <v>1.3593042880320241</v>
      </c>
      <c r="K76" s="1">
        <v>0.13120322307692306</v>
      </c>
      <c r="L76" s="12">
        <v>0.82571369033899766</v>
      </c>
      <c r="M76" s="12">
        <v>1.6428653032467615</v>
      </c>
      <c r="N76" s="8">
        <f t="shared" si="3"/>
        <v>9.3971048886037842E-2</v>
      </c>
      <c r="O76" s="8" t="str">
        <f t="shared" si="4"/>
        <v>-</v>
      </c>
      <c r="P76" s="8" t="str">
        <f t="shared" si="5"/>
        <v>cyclic</v>
      </c>
    </row>
    <row r="77" spans="1:16" x14ac:dyDescent="0.2">
      <c r="A77" s="8" t="s">
        <v>85</v>
      </c>
      <c r="B77" s="8">
        <v>1985</v>
      </c>
      <c r="C77" s="1">
        <v>1.0553765552635399</v>
      </c>
      <c r="D77" s="6">
        <v>4777.7427734768398</v>
      </c>
      <c r="E77" s="6">
        <v>543.31265784213986</v>
      </c>
      <c r="F77" s="6">
        <v>5.681025889984352</v>
      </c>
      <c r="G77" s="6">
        <v>4229.7820035428949</v>
      </c>
      <c r="J77" s="1">
        <v>1.3593042880320241</v>
      </c>
      <c r="K77" s="1">
        <v>0.13120322307692306</v>
      </c>
      <c r="L77" s="12">
        <v>0.82571369033899766</v>
      </c>
      <c r="M77" s="12">
        <v>1.6428653032467615</v>
      </c>
      <c r="N77" s="8">
        <f t="shared" si="3"/>
        <v>0.23653538826867365</v>
      </c>
      <c r="O77" s="8" t="str">
        <f t="shared" si="4"/>
        <v>-</v>
      </c>
      <c r="P77" s="8" t="str">
        <f t="shared" si="5"/>
        <v>cyclic</v>
      </c>
    </row>
    <row r="78" spans="1:16" x14ac:dyDescent="0.2">
      <c r="A78" s="8" t="s">
        <v>86</v>
      </c>
      <c r="B78" s="8">
        <v>1985</v>
      </c>
      <c r="C78" s="1">
        <v>1.0863558085146927</v>
      </c>
      <c r="D78" s="6">
        <v>25166.42823573159</v>
      </c>
      <c r="E78" s="6">
        <v>958.54400471008705</v>
      </c>
      <c r="F78" s="6">
        <v>204.00047514034719</v>
      </c>
      <c r="G78" s="6">
        <v>24004.400212780245</v>
      </c>
      <c r="J78" s="1">
        <v>1.3593042880320241</v>
      </c>
      <c r="K78" s="1">
        <v>0.13120322307692306</v>
      </c>
      <c r="L78" s="12">
        <v>0.82571369033899766</v>
      </c>
      <c r="M78" s="12">
        <v>1.6428653032467615</v>
      </c>
      <c r="N78" s="8">
        <f t="shared" si="3"/>
        <v>0.2434785875083092</v>
      </c>
      <c r="O78" s="8" t="str">
        <f t="shared" si="4"/>
        <v>-</v>
      </c>
      <c r="P78" s="8" t="str">
        <f t="shared" si="5"/>
        <v>cyclic</v>
      </c>
    </row>
    <row r="79" spans="1:16" x14ac:dyDescent="0.2">
      <c r="A79" s="8" t="s">
        <v>89</v>
      </c>
      <c r="B79" s="8">
        <v>1986</v>
      </c>
      <c r="C79" s="1">
        <v>0.113481719382824</v>
      </c>
      <c r="D79" s="6">
        <v>289.2158634901125</v>
      </c>
      <c r="E79" s="6">
        <v>34.602612238995597</v>
      </c>
      <c r="F79" s="6">
        <v>2.0658275963579462</v>
      </c>
      <c r="G79" s="6">
        <v>253.06388055384841</v>
      </c>
      <c r="J79" s="1">
        <v>8.3560289713355509E-2</v>
      </c>
      <c r="K79" s="1">
        <v>0.10231294615384617</v>
      </c>
      <c r="L79" s="12">
        <v>5.4192828393069645E-2</v>
      </c>
      <c r="M79" s="12">
        <v>0.16716406086451049</v>
      </c>
      <c r="N79" s="8">
        <f t="shared" si="3"/>
        <v>8.529272760498037E-2</v>
      </c>
      <c r="O79" s="8" t="str">
        <f t="shared" si="4"/>
        <v>profitable</v>
      </c>
      <c r="P79" s="8" t="str">
        <f t="shared" si="5"/>
        <v>cyclic</v>
      </c>
    </row>
    <row r="80" spans="1:16" x14ac:dyDescent="0.2">
      <c r="A80" s="8" t="s">
        <v>152</v>
      </c>
      <c r="B80" s="8">
        <v>1986</v>
      </c>
      <c r="C80" s="1">
        <v>9.2318533054416257E-2</v>
      </c>
      <c r="D80" s="6">
        <v>1419.7400155969985</v>
      </c>
      <c r="E80" s="6">
        <v>133.76233686417703</v>
      </c>
      <c r="F80" s="6">
        <v>9.8126810827002444</v>
      </c>
      <c r="G80" s="6">
        <v>1276.1649976501212</v>
      </c>
      <c r="J80" s="1">
        <v>8.3560289713355509E-2</v>
      </c>
      <c r="K80" s="1">
        <v>0.10231294615384617</v>
      </c>
      <c r="L80" s="12">
        <v>5.4192828393069645E-2</v>
      </c>
      <c r="M80" s="12">
        <v>0.16716406086451049</v>
      </c>
      <c r="N80" s="8">
        <f t="shared" si="3"/>
        <v>6.9386501504606957E-2</v>
      </c>
      <c r="O80" s="8" t="str">
        <f t="shared" si="4"/>
        <v>profitable</v>
      </c>
      <c r="P80" s="8" t="str">
        <f t="shared" si="5"/>
        <v>cyclic</v>
      </c>
    </row>
    <row r="81" spans="1:16" x14ac:dyDescent="0.2">
      <c r="A81" s="8" t="s">
        <v>156</v>
      </c>
      <c r="B81" s="8">
        <v>1986</v>
      </c>
      <c r="C81" s="1">
        <v>0.1724777955950702</v>
      </c>
      <c r="D81" s="6">
        <v>633.17615828371049</v>
      </c>
      <c r="E81" s="6">
        <v>75.91916416615453</v>
      </c>
      <c r="F81" s="6">
        <v>4.1316551927158924</v>
      </c>
      <c r="G81" s="6">
        <v>552.60888202575063</v>
      </c>
      <c r="J81" s="1">
        <v>8.3560289713355509E-2</v>
      </c>
      <c r="K81" s="1">
        <v>0.10231294615384617</v>
      </c>
      <c r="L81" s="12">
        <v>5.4192828393069645E-2</v>
      </c>
      <c r="M81" s="12">
        <v>0.16716406086451049</v>
      </c>
      <c r="N81" s="8">
        <f t="shared" si="3"/>
        <v>0.12963410950772394</v>
      </c>
      <c r="O81" s="8" t="str">
        <f t="shared" si="4"/>
        <v>profitable</v>
      </c>
      <c r="P81" s="8" t="str">
        <f t="shared" si="5"/>
        <v>cyclic</v>
      </c>
    </row>
    <row r="82" spans="1:16" x14ac:dyDescent="0.2">
      <c r="A82" s="8" t="s">
        <v>160</v>
      </c>
      <c r="B82" s="8">
        <v>1986</v>
      </c>
      <c r="C82" s="1">
        <v>0.22195392502940206</v>
      </c>
      <c r="D82" s="6">
        <v>1592.2366198928871</v>
      </c>
      <c r="E82" s="6">
        <v>141.5091903505193</v>
      </c>
      <c r="F82" s="6">
        <v>14.97725007359511</v>
      </c>
      <c r="G82" s="6">
        <v>1435.7501794687726</v>
      </c>
      <c r="J82" s="1">
        <v>8.3560289713355509E-2</v>
      </c>
      <c r="K82" s="1">
        <v>0.10231294615384617</v>
      </c>
      <c r="L82" s="12">
        <v>5.4192828393069645E-2</v>
      </c>
      <c r="M82" s="12">
        <v>0.16716406086451049</v>
      </c>
      <c r="N82" s="8">
        <f t="shared" si="3"/>
        <v>0.16682031054293603</v>
      </c>
      <c r="O82" s="8" t="str">
        <f t="shared" si="4"/>
        <v>profitable</v>
      </c>
      <c r="P82" s="8" t="str">
        <f t="shared" si="5"/>
        <v>cyclic</v>
      </c>
    </row>
    <row r="83" spans="1:16" x14ac:dyDescent="0.2">
      <c r="A83" s="8" t="s">
        <v>151</v>
      </c>
      <c r="B83" s="8">
        <v>1986</v>
      </c>
      <c r="C83" s="1">
        <v>0.12541835797888667</v>
      </c>
      <c r="D83" s="6">
        <v>12524.079802920049</v>
      </c>
      <c r="E83" s="6">
        <v>337.2463551054347</v>
      </c>
      <c r="F83" s="6">
        <v>181.27637158040977</v>
      </c>
      <c r="G83" s="6">
        <v>12006.073533133294</v>
      </c>
      <c r="J83" s="1">
        <v>8.3560289713355509E-2</v>
      </c>
      <c r="K83" s="1">
        <v>0.10231294615384617</v>
      </c>
      <c r="L83" s="12">
        <v>5.4192828393069645E-2</v>
      </c>
      <c r="M83" s="12">
        <v>0.16716406086451049</v>
      </c>
      <c r="N83" s="8">
        <f t="shared" si="3"/>
        <v>9.4264291217429158E-2</v>
      </c>
      <c r="O83" s="8" t="str">
        <f t="shared" si="4"/>
        <v>profitable</v>
      </c>
      <c r="P83" s="8" t="str">
        <f t="shared" si="5"/>
        <v>cyclic</v>
      </c>
    </row>
    <row r="84" spans="1:16" x14ac:dyDescent="0.2">
      <c r="A84" s="8" t="s">
        <v>81</v>
      </c>
      <c r="B84" s="8">
        <v>1986</v>
      </c>
      <c r="C84" s="1">
        <v>-4.8713046473751333E-2</v>
      </c>
      <c r="D84" s="6">
        <v>32687.590057171783</v>
      </c>
      <c r="E84" s="6">
        <v>1086.6253156842797</v>
      </c>
      <c r="F84" s="6">
        <v>268.04113062744352</v>
      </c>
      <c r="G84" s="6">
        <v>31333.440067759147</v>
      </c>
      <c r="J84" s="1">
        <v>8.3560289713355509E-2</v>
      </c>
      <c r="K84" s="1">
        <v>0.10231294615384617</v>
      </c>
      <c r="L84" s="12">
        <v>5.4192828393069645E-2</v>
      </c>
      <c r="M84" s="12">
        <v>0.16716406086451049</v>
      </c>
      <c r="N84" s="8">
        <f t="shared" si="3"/>
        <v>-3.6612668774238549E-2</v>
      </c>
      <c r="O84" s="8" t="str">
        <f t="shared" si="4"/>
        <v>-</v>
      </c>
      <c r="P84" s="8" t="str">
        <f t="shared" si="5"/>
        <v>anticyclic</v>
      </c>
    </row>
    <row r="85" spans="1:16" x14ac:dyDescent="0.2">
      <c r="A85" s="8" t="s">
        <v>133</v>
      </c>
      <c r="B85" s="8">
        <v>1986</v>
      </c>
      <c r="C85" s="1">
        <v>0.12151675122421426</v>
      </c>
      <c r="D85" s="6">
        <v>515.42398529130753</v>
      </c>
      <c r="E85" s="6">
        <v>59.392543395290957</v>
      </c>
      <c r="F85" s="6">
        <v>5.681025889984352</v>
      </c>
      <c r="G85" s="6">
        <v>450.35041600603228</v>
      </c>
      <c r="J85" s="1">
        <v>8.3560289713355509E-2</v>
      </c>
      <c r="K85" s="1">
        <v>0.10231294615384617</v>
      </c>
      <c r="L85" s="12">
        <v>5.4192828393069645E-2</v>
      </c>
      <c r="M85" s="12">
        <v>0.16716406086451049</v>
      </c>
      <c r="N85" s="8">
        <f t="shared" si="3"/>
        <v>9.1331848142387137E-2</v>
      </c>
      <c r="O85" s="8" t="str">
        <f t="shared" si="4"/>
        <v>profitable</v>
      </c>
      <c r="P85" s="8" t="str">
        <f t="shared" si="5"/>
        <v>cyclic</v>
      </c>
    </row>
    <row r="86" spans="1:16" x14ac:dyDescent="0.2">
      <c r="A86" s="8" t="s">
        <v>90</v>
      </c>
      <c r="B86" s="8">
        <v>1986</v>
      </c>
      <c r="C86" s="1">
        <v>0.2165789473260526</v>
      </c>
      <c r="D86" s="6">
        <v>337.55622924488841</v>
      </c>
      <c r="E86" s="6">
        <v>19.315488025946795</v>
      </c>
      <c r="F86" s="6">
        <v>2.7372215651742788</v>
      </c>
      <c r="G86" s="6">
        <v>297.73740232508902</v>
      </c>
      <c r="J86" s="1">
        <v>8.3560289713355509E-2</v>
      </c>
      <c r="K86" s="1">
        <v>0.10231294615384617</v>
      </c>
      <c r="L86" s="12">
        <v>5.4192828393069645E-2</v>
      </c>
      <c r="M86" s="12">
        <v>0.16716406086451049</v>
      </c>
      <c r="N86" s="8">
        <f t="shared" si="3"/>
        <v>0.16278048358553784</v>
      </c>
      <c r="O86" s="8" t="str">
        <f t="shared" si="4"/>
        <v>profitable</v>
      </c>
      <c r="P86" s="8" t="str">
        <f t="shared" si="5"/>
        <v>cyclic</v>
      </c>
    </row>
    <row r="87" spans="1:16" x14ac:dyDescent="0.2">
      <c r="A87" s="8" t="s">
        <v>91</v>
      </c>
      <c r="B87" s="8">
        <v>1986</v>
      </c>
      <c r="C87" s="1">
        <v>-5.3483995877600478E-2</v>
      </c>
      <c r="D87" s="6">
        <v>5910.3327531800842</v>
      </c>
      <c r="E87" s="6">
        <v>559.32282171391398</v>
      </c>
      <c r="F87" s="6">
        <v>57.326715798933009</v>
      </c>
      <c r="G87" s="6">
        <v>5293.1667587681477</v>
      </c>
      <c r="J87" s="1">
        <v>8.3560289713355509E-2</v>
      </c>
      <c r="K87" s="1">
        <v>0.10231294615384617</v>
      </c>
      <c r="L87" s="12">
        <v>5.4192828393069645E-2</v>
      </c>
      <c r="M87" s="12">
        <v>0.16716406086451049</v>
      </c>
      <c r="N87" s="8">
        <f t="shared" si="3"/>
        <v>-4.0198508767963909E-2</v>
      </c>
      <c r="O87" s="8" t="str">
        <f t="shared" si="4"/>
        <v>-</v>
      </c>
      <c r="P87" s="8" t="str">
        <f t="shared" si="5"/>
        <v>anticyclic</v>
      </c>
    </row>
    <row r="88" spans="1:16" x14ac:dyDescent="0.2">
      <c r="A88" s="8" t="s">
        <v>125</v>
      </c>
      <c r="B88" s="8">
        <v>1986</v>
      </c>
      <c r="C88" s="1">
        <v>0.34057658354720827</v>
      </c>
      <c r="D88" s="6">
        <v>1630.4544304255091</v>
      </c>
      <c r="E88" s="6">
        <v>242.73474257205868</v>
      </c>
      <c r="F88" s="6">
        <v>22.724103559937408</v>
      </c>
      <c r="G88" s="6">
        <v>1365.5120411926025</v>
      </c>
      <c r="J88" s="1">
        <v>8.3560289713355509E-2</v>
      </c>
      <c r="K88" s="1">
        <v>0.10231294615384617</v>
      </c>
      <c r="L88" s="12">
        <v>5.4192828393069645E-2</v>
      </c>
      <c r="M88" s="12">
        <v>0.16716406086451049</v>
      </c>
      <c r="N88" s="8">
        <f t="shared" si="3"/>
        <v>0.25597696199096831</v>
      </c>
      <c r="O88" s="8" t="str">
        <f t="shared" si="4"/>
        <v>profitable</v>
      </c>
      <c r="P88" s="8" t="str">
        <f t="shared" si="5"/>
        <v>cyclic</v>
      </c>
    </row>
    <row r="89" spans="1:16" x14ac:dyDescent="0.2">
      <c r="A89" s="8" t="s">
        <v>126</v>
      </c>
      <c r="B89" s="8">
        <v>1986</v>
      </c>
      <c r="C89" s="1">
        <v>4.5664959215817817E-3</v>
      </c>
      <c r="D89" s="6">
        <v>1917.6044663192636</v>
      </c>
      <c r="E89" s="6">
        <v>217.94481141576333</v>
      </c>
      <c r="F89" s="6">
        <v>6.7139396881633253</v>
      </c>
      <c r="G89" s="6">
        <v>1692.945715215337</v>
      </c>
      <c r="J89" s="1">
        <v>8.3560289713355509E-2</v>
      </c>
      <c r="K89" s="1">
        <v>0.10231294615384617</v>
      </c>
      <c r="L89" s="12">
        <v>5.4192828393069645E-2</v>
      </c>
      <c r="M89" s="12">
        <v>0.16716406086451049</v>
      </c>
      <c r="N89" s="8">
        <f t="shared" si="3"/>
        <v>3.432172995500804E-3</v>
      </c>
      <c r="O89" s="8" t="str">
        <f t="shared" si="4"/>
        <v>-</v>
      </c>
      <c r="P89" s="8" t="str">
        <f t="shared" si="5"/>
        <v>cyclic</v>
      </c>
    </row>
    <row r="90" spans="1:16" x14ac:dyDescent="0.2">
      <c r="A90" s="8" t="s">
        <v>127</v>
      </c>
      <c r="B90" s="8">
        <v>1986</v>
      </c>
      <c r="C90" s="1">
        <v>-2.0396946674346307E-2</v>
      </c>
      <c r="D90" s="6">
        <v>919.80973727837556</v>
      </c>
      <c r="E90" s="6">
        <v>169.91431980044106</v>
      </c>
      <c r="F90" s="6">
        <v>7.2303965872528115</v>
      </c>
      <c r="G90" s="6">
        <v>742.14856399159214</v>
      </c>
      <c r="J90" s="1">
        <v>8.3560289713355509E-2</v>
      </c>
      <c r="K90" s="1">
        <v>0.10231294615384617</v>
      </c>
      <c r="L90" s="12">
        <v>5.4192828393069645E-2</v>
      </c>
      <c r="M90" s="12">
        <v>0.16716406086451049</v>
      </c>
      <c r="N90" s="8">
        <f t="shared" si="3"/>
        <v>-1.5330321272270424E-2</v>
      </c>
      <c r="O90" s="8" t="str">
        <f t="shared" si="4"/>
        <v>-</v>
      </c>
      <c r="P90" s="8" t="str">
        <f t="shared" si="5"/>
        <v>anticyclic</v>
      </c>
    </row>
    <row r="91" spans="1:16" x14ac:dyDescent="0.2">
      <c r="A91" s="8" t="s">
        <v>134</v>
      </c>
      <c r="B91" s="8">
        <v>1986</v>
      </c>
      <c r="C91" s="1">
        <v>0.45354982952061873</v>
      </c>
      <c r="D91" s="6">
        <v>1456.4084554323522</v>
      </c>
      <c r="E91" s="6">
        <v>104.32429361607629</v>
      </c>
      <c r="F91" s="6">
        <v>17.043077669953057</v>
      </c>
      <c r="G91" s="6">
        <v>1335.0410841463226</v>
      </c>
      <c r="J91" s="1">
        <v>8.3560289713355509E-2</v>
      </c>
      <c r="K91" s="1">
        <v>0.10231294615384617</v>
      </c>
      <c r="L91" s="12">
        <v>5.4192828393069645E-2</v>
      </c>
      <c r="M91" s="12">
        <v>0.16716406086451049</v>
      </c>
      <c r="N91" s="8">
        <f t="shared" si="3"/>
        <v>0.34088752157594204</v>
      </c>
      <c r="O91" s="8" t="str">
        <f t="shared" si="4"/>
        <v>profitable</v>
      </c>
      <c r="P91" s="8" t="str">
        <f t="shared" si="5"/>
        <v>cyclic</v>
      </c>
    </row>
    <row r="92" spans="1:16" x14ac:dyDescent="0.2">
      <c r="A92" s="8" t="s">
        <v>92</v>
      </c>
      <c r="B92" s="8">
        <v>1986</v>
      </c>
      <c r="C92" s="1">
        <v>0.31029411714536542</v>
      </c>
      <c r="D92" s="6">
        <v>3216.4935675293223</v>
      </c>
      <c r="E92" s="6">
        <v>142.54210414869829</v>
      </c>
      <c r="F92" s="6">
        <v>33.569698440816623</v>
      </c>
      <c r="G92" s="6">
        <v>3040.3817649398075</v>
      </c>
      <c r="J92" s="1">
        <v>8.3560289713355509E-2</v>
      </c>
      <c r="K92" s="1">
        <v>0.10231294615384617</v>
      </c>
      <c r="L92" s="12">
        <v>5.4192828393069645E-2</v>
      </c>
      <c r="M92" s="12">
        <v>0.16716406086451049</v>
      </c>
      <c r="N92" s="8">
        <f t="shared" si="3"/>
        <v>0.23321669564968939</v>
      </c>
      <c r="O92" s="8" t="str">
        <f t="shared" si="4"/>
        <v>profitable</v>
      </c>
      <c r="P92" s="8" t="str">
        <f t="shared" si="5"/>
        <v>cyclic</v>
      </c>
    </row>
    <row r="93" spans="1:16" x14ac:dyDescent="0.2">
      <c r="A93" s="8" t="s">
        <v>93</v>
      </c>
      <c r="B93" s="8">
        <v>1986</v>
      </c>
      <c r="C93" s="1">
        <v>-5.8064641212219006E-2</v>
      </c>
      <c r="D93" s="6">
        <v>327.43367402273446</v>
      </c>
      <c r="E93" s="6">
        <v>54.744431303485577</v>
      </c>
      <c r="F93" s="6">
        <v>3.0987413945369191</v>
      </c>
      <c r="G93" s="6">
        <v>270.62341512289095</v>
      </c>
      <c r="J93" s="1">
        <v>8.3560289713355509E-2</v>
      </c>
      <c r="K93" s="1">
        <v>0.10231294615384617</v>
      </c>
      <c r="L93" s="12">
        <v>5.4192828393069645E-2</v>
      </c>
      <c r="M93" s="12">
        <v>0.16716406086451049</v>
      </c>
      <c r="N93" s="8">
        <f t="shared" si="3"/>
        <v>-4.3641316445759595E-2</v>
      </c>
      <c r="O93" s="8" t="str">
        <f t="shared" si="4"/>
        <v>-</v>
      </c>
      <c r="P93" s="8" t="str">
        <f t="shared" si="5"/>
        <v>anticyclic</v>
      </c>
    </row>
    <row r="94" spans="1:16" x14ac:dyDescent="0.2">
      <c r="A94" s="8" t="s">
        <v>132</v>
      </c>
      <c r="B94" s="8">
        <v>1986</v>
      </c>
      <c r="C94" s="1">
        <v>-5.1537070524412143E-2</v>
      </c>
      <c r="D94" s="6">
        <v>1160.9951091531657</v>
      </c>
      <c r="E94" s="6">
        <v>96.060983230644496</v>
      </c>
      <c r="F94" s="6">
        <v>11.362051779968704</v>
      </c>
      <c r="G94" s="6">
        <v>1054.088531041642</v>
      </c>
      <c r="J94" s="1">
        <v>8.3560289713355509E-2</v>
      </c>
      <c r="K94" s="1">
        <v>0.10231294615384617</v>
      </c>
      <c r="L94" s="12">
        <v>5.4192828393069645E-2</v>
      </c>
      <c r="M94" s="12">
        <v>0.16716406086451049</v>
      </c>
      <c r="N94" s="8">
        <f t="shared" si="3"/>
        <v>-3.8735201948858239E-2</v>
      </c>
      <c r="O94" s="8" t="str">
        <f t="shared" si="4"/>
        <v>-</v>
      </c>
      <c r="P94" s="8" t="str">
        <f t="shared" si="5"/>
        <v>anticyclic</v>
      </c>
    </row>
    <row r="95" spans="1:16" x14ac:dyDescent="0.2">
      <c r="A95" s="8" t="s">
        <v>94</v>
      </c>
      <c r="B95" s="8">
        <v>1986</v>
      </c>
      <c r="C95" s="1">
        <v>-4.7389569821139184E-2</v>
      </c>
      <c r="D95" s="6">
        <v>198.83590614945231</v>
      </c>
      <c r="E95" s="6">
        <v>16.52662077086357</v>
      </c>
      <c r="F95" s="6">
        <v>2.0658275963579462</v>
      </c>
      <c r="G95" s="6">
        <v>179.21054398405184</v>
      </c>
      <c r="J95" s="1">
        <v>8.3560289713355509E-2</v>
      </c>
      <c r="K95" s="1">
        <v>0.10231294615384617</v>
      </c>
      <c r="L95" s="12">
        <v>5.4192828393069645E-2</v>
      </c>
      <c r="M95" s="12">
        <v>0.16716406086451049</v>
      </c>
      <c r="N95" s="8">
        <f t="shared" si="3"/>
        <v>-3.5617945269547938E-2</v>
      </c>
      <c r="O95" s="8" t="str">
        <f t="shared" si="4"/>
        <v>-</v>
      </c>
      <c r="P95" s="8" t="str">
        <f t="shared" si="5"/>
        <v>anticyclic</v>
      </c>
    </row>
    <row r="96" spans="1:16" x14ac:dyDescent="0.2">
      <c r="A96" s="8" t="s">
        <v>157</v>
      </c>
      <c r="B96" s="8">
        <v>1986</v>
      </c>
      <c r="C96" s="1">
        <v>5.2471827128028597E-3</v>
      </c>
      <c r="D96" s="6">
        <v>3577.4969399928732</v>
      </c>
      <c r="E96" s="6">
        <v>582.04692527385134</v>
      </c>
      <c r="F96" s="6">
        <v>53.711517505306603</v>
      </c>
      <c r="G96" s="6">
        <v>2942.2549541128051</v>
      </c>
      <c r="J96" s="1">
        <v>8.3560289713355509E-2</v>
      </c>
      <c r="K96" s="1">
        <v>0.10231294615384617</v>
      </c>
      <c r="L96" s="12">
        <v>5.4192828393069645E-2</v>
      </c>
      <c r="M96" s="12">
        <v>0.16716406086451049</v>
      </c>
      <c r="N96" s="8">
        <f t="shared" si="3"/>
        <v>3.9437763919216275E-3</v>
      </c>
      <c r="O96" s="8" t="str">
        <f t="shared" si="4"/>
        <v>-</v>
      </c>
      <c r="P96" s="8" t="str">
        <f t="shared" si="5"/>
        <v>cyclic</v>
      </c>
    </row>
    <row r="97" spans="1:16" x14ac:dyDescent="0.2">
      <c r="A97" s="8" t="s">
        <v>87</v>
      </c>
      <c r="B97" s="8">
        <v>1986</v>
      </c>
      <c r="C97" s="1">
        <v>-0.47877772603565666</v>
      </c>
      <c r="D97" s="6">
        <v>2632.3808146591132</v>
      </c>
      <c r="E97" s="6">
        <v>154.93706972684598</v>
      </c>
      <c r="F97" s="6">
        <v>2.5822844954474329</v>
      </c>
      <c r="G97" s="6">
        <v>2475.3779173359089</v>
      </c>
      <c r="J97" s="1">
        <v>8.3560289713355509E-2</v>
      </c>
      <c r="K97" s="1">
        <v>0.10231294615384617</v>
      </c>
      <c r="L97" s="12">
        <v>5.4192828393069645E-2</v>
      </c>
      <c r="M97" s="12">
        <v>0.16716406086451049</v>
      </c>
      <c r="N97" s="8">
        <f t="shared" si="3"/>
        <v>-0.35984877910011592</v>
      </c>
      <c r="O97" s="8" t="str">
        <f t="shared" si="4"/>
        <v>-</v>
      </c>
      <c r="P97" s="8" t="str">
        <f t="shared" si="5"/>
        <v>anticyclic</v>
      </c>
    </row>
    <row r="98" spans="1:16" x14ac:dyDescent="0.2">
      <c r="A98" s="8" t="s">
        <v>82</v>
      </c>
      <c r="B98" s="8">
        <v>1986</v>
      </c>
      <c r="C98" s="1">
        <v>3.0219805346600535E-2</v>
      </c>
      <c r="D98" s="6">
        <v>3609.5172677364217</v>
      </c>
      <c r="E98" s="6">
        <v>350.67423448176135</v>
      </c>
      <c r="F98" s="6">
        <v>24.273474257205869</v>
      </c>
      <c r="G98" s="6">
        <v>3235.6024727956333</v>
      </c>
      <c r="J98" s="1">
        <v>8.3560289713355509E-2</v>
      </c>
      <c r="K98" s="1">
        <v>0.10231294615384617</v>
      </c>
      <c r="L98" s="12">
        <v>5.4192828393069645E-2</v>
      </c>
      <c r="M98" s="12">
        <v>0.16716406086451049</v>
      </c>
      <c r="N98" s="8">
        <f t="shared" si="3"/>
        <v>2.2713170365422312E-2</v>
      </c>
      <c r="O98" s="8" t="str">
        <f t="shared" si="4"/>
        <v>-</v>
      </c>
      <c r="P98" s="8" t="str">
        <f t="shared" si="5"/>
        <v>cyclic</v>
      </c>
    </row>
    <row r="99" spans="1:16" x14ac:dyDescent="0.2">
      <c r="A99" s="8" t="s">
        <v>83</v>
      </c>
      <c r="B99" s="8">
        <v>1986</v>
      </c>
      <c r="C99" s="1">
        <v>6.7239787823685115E-2</v>
      </c>
      <c r="D99" s="6">
        <v>1966.6678717327648</v>
      </c>
      <c r="E99" s="6">
        <v>105.35720741425526</v>
      </c>
      <c r="F99" s="6">
        <v>18.075991468132031</v>
      </c>
      <c r="G99" s="6">
        <v>1843.2346728503776</v>
      </c>
      <c r="J99" s="1">
        <v>8.3560289713355509E-2</v>
      </c>
      <c r="K99" s="1">
        <v>0.10231294615384617</v>
      </c>
      <c r="L99" s="12">
        <v>5.4192828393069645E-2</v>
      </c>
      <c r="M99" s="12">
        <v>0.16716406086451049</v>
      </c>
      <c r="N99" s="8">
        <f t="shared" si="3"/>
        <v>5.0537345911329926E-2</v>
      </c>
      <c r="O99" s="8" t="str">
        <f t="shared" si="4"/>
        <v>-</v>
      </c>
      <c r="P99" s="8" t="str">
        <f t="shared" si="5"/>
        <v>cyclic</v>
      </c>
    </row>
    <row r="100" spans="1:16" x14ac:dyDescent="0.2">
      <c r="A100" s="8" t="s">
        <v>88</v>
      </c>
      <c r="B100" s="8">
        <v>1986</v>
      </c>
      <c r="C100" s="1">
        <v>-4.8572884568292243E-2</v>
      </c>
      <c r="D100" s="6">
        <v>3230.4379038047382</v>
      </c>
      <c r="E100" s="6">
        <v>248.41576846204302</v>
      </c>
      <c r="F100" s="6">
        <v>41.83300882624841</v>
      </c>
      <c r="J100" s="1">
        <v>8.3560289713355509E-2</v>
      </c>
      <c r="K100" s="1">
        <v>0.10231294615384617</v>
      </c>
      <c r="L100" s="12">
        <v>5.4192828393069645E-2</v>
      </c>
      <c r="M100" s="12">
        <v>0.16716406086451049</v>
      </c>
      <c r="N100" s="8">
        <f t="shared" si="3"/>
        <v>-3.6507323249973196E-2</v>
      </c>
      <c r="O100" s="8" t="str">
        <f t="shared" si="4"/>
        <v>-</v>
      </c>
      <c r="P100" s="8" t="str">
        <f t="shared" si="5"/>
        <v>anticyclic</v>
      </c>
    </row>
    <row r="101" spans="1:16" x14ac:dyDescent="0.2">
      <c r="A101" s="8" t="s">
        <v>95</v>
      </c>
      <c r="B101" s="8">
        <v>1986</v>
      </c>
      <c r="C101" s="1">
        <v>-0.32680713795258598</v>
      </c>
      <c r="D101" s="6">
        <v>338.27926890361368</v>
      </c>
      <c r="E101" s="6">
        <v>27.888672550832275</v>
      </c>
      <c r="F101" s="6">
        <v>2.5822844954474329</v>
      </c>
      <c r="G101" s="6">
        <v>308.84122565551297</v>
      </c>
      <c r="J101" s="1">
        <v>8.3560289713355509E-2</v>
      </c>
      <c r="K101" s="1">
        <v>0.10231294615384617</v>
      </c>
      <c r="L101" s="12">
        <v>5.4192828393069645E-2</v>
      </c>
      <c r="M101" s="12">
        <v>0.16716406086451049</v>
      </c>
      <c r="N101" s="8">
        <f t="shared" si="3"/>
        <v>-0.24562786278132531</v>
      </c>
      <c r="O101" s="8" t="str">
        <f t="shared" si="4"/>
        <v>-</v>
      </c>
      <c r="P101" s="8" t="str">
        <f t="shared" si="5"/>
        <v>anticyclic</v>
      </c>
    </row>
    <row r="102" spans="1:16" x14ac:dyDescent="0.2">
      <c r="A102" s="8" t="s">
        <v>84</v>
      </c>
      <c r="B102" s="8">
        <v>1986</v>
      </c>
      <c r="C102" s="1">
        <v>-0.27989609351380351</v>
      </c>
      <c r="D102" s="6">
        <v>26126.521611138945</v>
      </c>
      <c r="E102" s="6">
        <v>688.95350338537503</v>
      </c>
      <c r="F102" s="6">
        <v>207.6156734339736</v>
      </c>
      <c r="G102" s="6">
        <v>25126.661054501699</v>
      </c>
      <c r="J102" s="1">
        <v>8.3560289713355509E-2</v>
      </c>
      <c r="K102" s="1">
        <v>0.10231294615384617</v>
      </c>
      <c r="L102" s="12">
        <v>5.4192828393069645E-2</v>
      </c>
      <c r="M102" s="12">
        <v>0.16716406086451049</v>
      </c>
      <c r="N102" s="8">
        <f t="shared" si="3"/>
        <v>-0.21036957662966344</v>
      </c>
      <c r="O102" s="8" t="str">
        <f t="shared" si="4"/>
        <v>-</v>
      </c>
      <c r="P102" s="8" t="str">
        <f t="shared" si="5"/>
        <v>anticyclic</v>
      </c>
    </row>
    <row r="103" spans="1:16" x14ac:dyDescent="0.2">
      <c r="A103" s="8" t="s">
        <v>85</v>
      </c>
      <c r="B103" s="8">
        <v>1986</v>
      </c>
      <c r="C103" s="1">
        <v>0.19384027565681133</v>
      </c>
      <c r="D103" s="6">
        <v>5518.8584236702536</v>
      </c>
      <c r="E103" s="6">
        <v>645.57112386185815</v>
      </c>
      <c r="F103" s="6">
        <v>6.1974827890738382</v>
      </c>
      <c r="G103" s="6">
        <v>4867.6062739184108</v>
      </c>
      <c r="J103" s="1">
        <v>8.3560289713355509E-2</v>
      </c>
      <c r="K103" s="1">
        <v>0.10231294615384617</v>
      </c>
      <c r="L103" s="12">
        <v>5.4192828393069645E-2</v>
      </c>
      <c r="M103" s="12">
        <v>0.16716406086451049</v>
      </c>
      <c r="N103" s="8">
        <f t="shared" si="3"/>
        <v>0.14569012454505592</v>
      </c>
      <c r="O103" s="8" t="str">
        <f t="shared" si="4"/>
        <v>profitable</v>
      </c>
      <c r="P103" s="8" t="str">
        <f t="shared" si="5"/>
        <v>cyclic</v>
      </c>
    </row>
    <row r="104" spans="1:16" x14ac:dyDescent="0.2">
      <c r="A104" s="8" t="s">
        <v>135</v>
      </c>
      <c r="B104" s="8">
        <v>1986</v>
      </c>
      <c r="C104" s="1">
        <v>0.10595091548902197</v>
      </c>
      <c r="D104" s="6">
        <v>16385.628037412142</v>
      </c>
      <c r="E104" s="6">
        <v>437.95545042788461</v>
      </c>
      <c r="F104" s="6">
        <v>30.987413945369195</v>
      </c>
      <c r="G104" s="6">
        <v>2953.6170058927737</v>
      </c>
      <c r="J104" s="1">
        <v>8.3560289713355509E-2</v>
      </c>
      <c r="K104" s="1">
        <v>0.10231294615384617</v>
      </c>
      <c r="L104" s="12">
        <v>5.4192828393069645E-2</v>
      </c>
      <c r="M104" s="12">
        <v>0.16716406086451049</v>
      </c>
      <c r="N104" s="8">
        <f t="shared" si="3"/>
        <v>7.9632584203436163E-2</v>
      </c>
      <c r="O104" s="8" t="str">
        <f t="shared" si="4"/>
        <v>profitable</v>
      </c>
      <c r="P104" s="8" t="str">
        <f t="shared" si="5"/>
        <v>cyclic</v>
      </c>
    </row>
    <row r="105" spans="1:16" x14ac:dyDescent="0.2">
      <c r="A105" s="8" t="s">
        <v>136</v>
      </c>
      <c r="B105" s="8">
        <v>1986</v>
      </c>
      <c r="C105" s="1">
        <v>-7.5773348868570053E-2</v>
      </c>
      <c r="D105" s="6">
        <v>267.00821682926454</v>
      </c>
      <c r="E105" s="6">
        <v>55.26088820257506</v>
      </c>
      <c r="F105" s="6">
        <v>3.0987413945369191</v>
      </c>
      <c r="G105" s="6">
        <v>208.13213033306309</v>
      </c>
      <c r="J105" s="1">
        <v>8.3560289713355509E-2</v>
      </c>
      <c r="K105" s="1">
        <v>0.10231294615384617</v>
      </c>
      <c r="L105" s="12">
        <v>5.4192828393069645E-2</v>
      </c>
      <c r="M105" s="12">
        <v>0.16716406086451049</v>
      </c>
      <c r="N105" s="8">
        <f t="shared" si="3"/>
        <v>-5.695116041520152E-2</v>
      </c>
      <c r="O105" s="8" t="str">
        <f t="shared" si="4"/>
        <v>-</v>
      </c>
      <c r="P105" s="8" t="str">
        <f t="shared" si="5"/>
        <v>anticyclic</v>
      </c>
    </row>
    <row r="106" spans="1:16" x14ac:dyDescent="0.2">
      <c r="A106" s="8" t="s">
        <v>153</v>
      </c>
      <c r="B106" s="8">
        <v>1986</v>
      </c>
      <c r="C106" s="1">
        <v>5.7745357073069138E-2</v>
      </c>
      <c r="D106" s="6">
        <v>1218.3218249520987</v>
      </c>
      <c r="E106" s="6">
        <v>137.37753515780344</v>
      </c>
      <c r="F106" s="6">
        <v>5.1645689908948658</v>
      </c>
      <c r="G106" s="6">
        <v>1075.2632639043111</v>
      </c>
      <c r="J106" s="1">
        <v>8.3560289713355509E-2</v>
      </c>
      <c r="K106" s="1">
        <v>0.10231294615384617</v>
      </c>
      <c r="L106" s="12">
        <v>5.4192828393069645E-2</v>
      </c>
      <c r="M106" s="12">
        <v>0.16716406086451049</v>
      </c>
      <c r="N106" s="8">
        <f t="shared" si="3"/>
        <v>4.3401342860082487E-2</v>
      </c>
      <c r="O106" s="8" t="str">
        <f t="shared" si="4"/>
        <v>-</v>
      </c>
      <c r="P106" s="8" t="str">
        <f t="shared" si="5"/>
        <v>cyclic</v>
      </c>
    </row>
    <row r="107" spans="1:16" x14ac:dyDescent="0.2">
      <c r="A107" s="8" t="s">
        <v>137</v>
      </c>
      <c r="B107" s="8">
        <v>1986</v>
      </c>
      <c r="C107" s="1">
        <v>0.1700282959923741</v>
      </c>
      <c r="D107" s="6">
        <v>606.83685643014667</v>
      </c>
      <c r="E107" s="6">
        <v>63.007741688917356</v>
      </c>
      <c r="F107" s="6">
        <v>5.681025889984352</v>
      </c>
      <c r="G107" s="6">
        <v>537.63163195215554</v>
      </c>
      <c r="J107" s="1">
        <v>8.3560289713355509E-2</v>
      </c>
      <c r="K107" s="1">
        <v>0.10231294615384617</v>
      </c>
      <c r="L107" s="12">
        <v>5.4192828393069645E-2</v>
      </c>
      <c r="M107" s="12">
        <v>0.16716406086451049</v>
      </c>
      <c r="N107" s="8">
        <f t="shared" si="3"/>
        <v>0.12779306847029948</v>
      </c>
      <c r="O107" s="8" t="str">
        <f t="shared" si="4"/>
        <v>profitable</v>
      </c>
      <c r="P107" s="8" t="str">
        <f t="shared" si="5"/>
        <v>cyclic</v>
      </c>
    </row>
    <row r="108" spans="1:16" x14ac:dyDescent="0.2">
      <c r="A108" s="8" t="s">
        <v>138</v>
      </c>
      <c r="B108" s="8">
        <v>1986</v>
      </c>
      <c r="C108" s="1">
        <v>8.1188498168409756E-2</v>
      </c>
      <c r="D108" s="6">
        <v>7413.7387864295797</v>
      </c>
      <c r="E108" s="6">
        <v>522.65438187856034</v>
      </c>
      <c r="F108" s="6">
        <v>77.468534863422988</v>
      </c>
      <c r="G108" s="6">
        <v>6813.0994127885069</v>
      </c>
      <c r="J108" s="1">
        <v>8.3560289713355509E-2</v>
      </c>
      <c r="K108" s="1">
        <v>0.10231294615384617</v>
      </c>
      <c r="L108" s="12">
        <v>5.4192828393069645E-2</v>
      </c>
      <c r="M108" s="12">
        <v>0.16716406086451049</v>
      </c>
      <c r="N108" s="8">
        <f t="shared" si="3"/>
        <v>6.1021180297553025E-2</v>
      </c>
      <c r="O108" s="8" t="str">
        <f t="shared" si="4"/>
        <v>-</v>
      </c>
      <c r="P108" s="8" t="str">
        <f t="shared" si="5"/>
        <v>cyclic</v>
      </c>
    </row>
    <row r="109" spans="1:16" x14ac:dyDescent="0.2">
      <c r="A109" s="8" t="s">
        <v>139</v>
      </c>
      <c r="B109" s="8">
        <v>1986</v>
      </c>
      <c r="C109" s="1">
        <v>0.16049389034081463</v>
      </c>
      <c r="D109" s="6">
        <v>8862.9168452746781</v>
      </c>
      <c r="E109" s="6">
        <v>826.84749544226793</v>
      </c>
      <c r="F109" s="6">
        <v>104.84075051516577</v>
      </c>
      <c r="G109" s="6">
        <v>7930.712142418156</v>
      </c>
      <c r="J109" s="1">
        <v>8.3560289713355509E-2</v>
      </c>
      <c r="K109" s="1">
        <v>0.10231294615384617</v>
      </c>
      <c r="L109" s="12">
        <v>5.4192828393069645E-2</v>
      </c>
      <c r="M109" s="12">
        <v>0.16716406086451049</v>
      </c>
      <c r="N109" s="8">
        <f t="shared" si="3"/>
        <v>0.12062702033024168</v>
      </c>
      <c r="O109" s="8" t="str">
        <f t="shared" si="4"/>
        <v>profitable</v>
      </c>
      <c r="P109" s="8" t="str">
        <f t="shared" si="5"/>
        <v>cyclic</v>
      </c>
    </row>
    <row r="110" spans="1:16" x14ac:dyDescent="0.2">
      <c r="A110" s="8" t="s">
        <v>86</v>
      </c>
      <c r="B110" s="8">
        <v>1986</v>
      </c>
      <c r="C110" s="1">
        <v>-0.22477758894189021</v>
      </c>
      <c r="D110" s="6">
        <v>26759.181312523568</v>
      </c>
      <c r="E110" s="6">
        <v>1042.7264792616734</v>
      </c>
      <c r="F110" s="6">
        <v>218.46126831485282</v>
      </c>
      <c r="G110" s="6">
        <v>25497.477108047951</v>
      </c>
      <c r="J110" s="1">
        <v>8.3560289713355509E-2</v>
      </c>
      <c r="K110" s="1">
        <v>0.10231294615384617</v>
      </c>
      <c r="L110" s="12">
        <v>5.4192828393069645E-2</v>
      </c>
      <c r="M110" s="12">
        <v>0.16716406086451049</v>
      </c>
      <c r="N110" s="8">
        <f t="shared" si="3"/>
        <v>-0.16894257303812624</v>
      </c>
      <c r="O110" s="8" t="str">
        <f t="shared" si="4"/>
        <v>-</v>
      </c>
      <c r="P110" s="8" t="str">
        <f t="shared" si="5"/>
        <v>anticyclic</v>
      </c>
    </row>
    <row r="111" spans="1:16" x14ac:dyDescent="0.2">
      <c r="A111" s="8" t="s">
        <v>146</v>
      </c>
      <c r="B111" s="8">
        <v>1987</v>
      </c>
      <c r="C111" s="1">
        <v>-8.5444931625409656E-2</v>
      </c>
      <c r="D111" s="6">
        <v>1695.5279997107843</v>
      </c>
      <c r="E111" s="6">
        <v>276.30444101287532</v>
      </c>
      <c r="F111" s="6">
        <v>14.97725007359511</v>
      </c>
      <c r="G111" s="6">
        <v>1404.246308624314</v>
      </c>
      <c r="J111" s="1">
        <v>-0.1745694653029983</v>
      </c>
      <c r="K111" s="1">
        <v>0.11095716923076923</v>
      </c>
      <c r="L111" s="12">
        <v>-0.15000696162435423</v>
      </c>
      <c r="M111" s="12">
        <v>-0.23739190315114664</v>
      </c>
      <c r="N111" s="8">
        <f t="shared" si="3"/>
        <v>1.0047994403172068E-2</v>
      </c>
      <c r="O111" s="8" t="str">
        <f t="shared" si="4"/>
        <v>profitable</v>
      </c>
      <c r="P111" s="8" t="str">
        <f t="shared" si="5"/>
        <v>cyclic</v>
      </c>
    </row>
    <row r="112" spans="1:16" x14ac:dyDescent="0.2">
      <c r="A112" s="8" t="s">
        <v>147</v>
      </c>
      <c r="B112" s="8">
        <v>1987</v>
      </c>
      <c r="C112" s="1">
        <v>-0.25416088633600609</v>
      </c>
      <c r="D112" s="6">
        <v>1443.4970329551149</v>
      </c>
      <c r="E112" s="6">
        <v>143.833246396422</v>
      </c>
      <c r="F112" s="6">
        <v>16.010163871774083</v>
      </c>
      <c r="G112" s="6">
        <v>1154.2811694650024</v>
      </c>
      <c r="J112" s="1">
        <v>-0.1745694653029983</v>
      </c>
      <c r="K112" s="1">
        <v>0.11095716923076923</v>
      </c>
      <c r="L112" s="12">
        <v>-0.15000696162435423</v>
      </c>
      <c r="M112" s="12">
        <v>-0.23739190315114664</v>
      </c>
      <c r="N112" s="8">
        <f t="shared" si="3"/>
        <v>2.9888339949820836E-2</v>
      </c>
      <c r="O112" s="8" t="str">
        <f t="shared" si="4"/>
        <v>-</v>
      </c>
      <c r="P112" s="8" t="str">
        <f t="shared" si="5"/>
        <v>cyclic</v>
      </c>
    </row>
    <row r="113" spans="1:16" x14ac:dyDescent="0.2">
      <c r="A113" s="8" t="s">
        <v>89</v>
      </c>
      <c r="B113" s="8">
        <v>1987</v>
      </c>
      <c r="C113" s="1">
        <v>-0.24567256975072788</v>
      </c>
      <c r="D113" s="6">
        <v>314.52225154549728</v>
      </c>
      <c r="E113" s="6">
        <v>25.822844954474327</v>
      </c>
      <c r="F113" s="6">
        <v>2.0658275963579462</v>
      </c>
      <c r="G113" s="6">
        <v>286.11712209557555</v>
      </c>
      <c r="J113" s="1">
        <v>-0.1745694653029983</v>
      </c>
      <c r="K113" s="1">
        <v>0.11095716923076923</v>
      </c>
      <c r="L113" s="12">
        <v>-0.15000696162435423</v>
      </c>
      <c r="M113" s="12">
        <v>-0.23739190315114664</v>
      </c>
      <c r="N113" s="8">
        <f t="shared" si="3"/>
        <v>2.8890146658320039E-2</v>
      </c>
      <c r="O113" s="8" t="str">
        <f t="shared" si="4"/>
        <v>-</v>
      </c>
      <c r="P113" s="8" t="str">
        <f t="shared" si="5"/>
        <v>cyclic</v>
      </c>
    </row>
    <row r="114" spans="1:16" x14ac:dyDescent="0.2">
      <c r="A114" s="8" t="s">
        <v>152</v>
      </c>
      <c r="B114" s="8">
        <v>1987</v>
      </c>
      <c r="C114" s="1">
        <v>-7.270840280076101E-3</v>
      </c>
      <c r="D114" s="6">
        <v>1546.7884127730122</v>
      </c>
      <c r="E114" s="6">
        <v>111.5546902033291</v>
      </c>
      <c r="F114" s="6">
        <v>10.845594880879217</v>
      </c>
      <c r="G114" s="6">
        <v>1424.3881276888039</v>
      </c>
      <c r="J114" s="1">
        <v>-0.1745694653029983</v>
      </c>
      <c r="K114" s="1">
        <v>0.11095716923076923</v>
      </c>
      <c r="L114" s="12">
        <v>-0.15000696162435423</v>
      </c>
      <c r="M114" s="12">
        <v>-0.23739190315114664</v>
      </c>
      <c r="N114" s="8">
        <f t="shared" si="3"/>
        <v>8.5502277374210987E-4</v>
      </c>
      <c r="O114" s="8" t="str">
        <f t="shared" si="4"/>
        <v>profitable</v>
      </c>
      <c r="P114" s="8" t="str">
        <f t="shared" si="5"/>
        <v>cyclic</v>
      </c>
    </row>
    <row r="115" spans="1:16" x14ac:dyDescent="0.2">
      <c r="A115" s="8" t="s">
        <v>96</v>
      </c>
      <c r="B115" s="8">
        <v>1987</v>
      </c>
      <c r="C115" s="1">
        <v>-0.44757391744143621</v>
      </c>
      <c r="D115" s="6">
        <v>1433.6843518724147</v>
      </c>
      <c r="E115" s="6">
        <v>202.45110444307872</v>
      </c>
      <c r="F115" s="6">
        <v>2.0658275963579462</v>
      </c>
      <c r="G115" s="6">
        <v>1229.6838767320676</v>
      </c>
      <c r="J115" s="1">
        <v>-0.1745694653029983</v>
      </c>
      <c r="K115" s="1">
        <v>0.11095716923076923</v>
      </c>
      <c r="L115" s="12">
        <v>-0.15000696162435423</v>
      </c>
      <c r="M115" s="12">
        <v>-0.23739190315114664</v>
      </c>
      <c r="N115" s="8">
        <f t="shared" si="3"/>
        <v>5.2632966425359771E-2</v>
      </c>
      <c r="O115" s="8" t="str">
        <f t="shared" si="4"/>
        <v>-</v>
      </c>
      <c r="P115" s="8" t="str">
        <f t="shared" si="5"/>
        <v>cyclic</v>
      </c>
    </row>
    <row r="116" spans="1:16" x14ac:dyDescent="0.2">
      <c r="A116" s="8" t="s">
        <v>156</v>
      </c>
      <c r="B116" s="8">
        <v>1987</v>
      </c>
      <c r="C116" s="1">
        <v>-0.11282758663206428</v>
      </c>
      <c r="D116" s="6">
        <v>729.75359841344448</v>
      </c>
      <c r="E116" s="6">
        <v>65.073569285275312</v>
      </c>
      <c r="F116" s="6">
        <v>4.6481120918053787</v>
      </c>
      <c r="G116" s="6">
        <v>659.51546013727432</v>
      </c>
      <c r="J116" s="1">
        <v>-0.1745694653029983</v>
      </c>
      <c r="K116" s="1">
        <v>0.11095716923076923</v>
      </c>
      <c r="L116" s="12">
        <v>-0.15000696162435423</v>
      </c>
      <c r="M116" s="12">
        <v>-0.23739190315114664</v>
      </c>
      <c r="N116" s="8">
        <f t="shared" si="3"/>
        <v>1.3268089018696761E-2</v>
      </c>
      <c r="O116" s="8" t="str">
        <f t="shared" si="4"/>
        <v>profitable</v>
      </c>
      <c r="P116" s="8" t="str">
        <f t="shared" si="5"/>
        <v>cyclic</v>
      </c>
    </row>
    <row r="117" spans="1:16" x14ac:dyDescent="0.2">
      <c r="A117" s="8" t="s">
        <v>160</v>
      </c>
      <c r="B117" s="8">
        <v>1987</v>
      </c>
      <c r="C117" s="1">
        <v>-5.8955046676308492E-2</v>
      </c>
      <c r="D117" s="6">
        <v>1600.4999302783187</v>
      </c>
      <c r="E117" s="6">
        <v>120.85091438693985</v>
      </c>
      <c r="F117" s="6">
        <v>16.010163871774083</v>
      </c>
      <c r="G117" s="6">
        <v>1464.1553089186943</v>
      </c>
      <c r="J117" s="1">
        <v>-0.1745694653029983</v>
      </c>
      <c r="K117" s="1">
        <v>0.11095716923076923</v>
      </c>
      <c r="L117" s="12">
        <v>-0.15000696162435423</v>
      </c>
      <c r="M117" s="12">
        <v>-0.23739190315114664</v>
      </c>
      <c r="N117" s="8">
        <f t="shared" si="3"/>
        <v>6.9328861030550993E-3</v>
      </c>
      <c r="O117" s="8" t="str">
        <f t="shared" si="4"/>
        <v>profitable</v>
      </c>
      <c r="P117" s="8" t="str">
        <f t="shared" si="5"/>
        <v>cyclic</v>
      </c>
    </row>
    <row r="118" spans="1:16" x14ac:dyDescent="0.2">
      <c r="A118" s="8" t="s">
        <v>151</v>
      </c>
      <c r="B118" s="8">
        <v>1987</v>
      </c>
      <c r="C118" s="1">
        <v>0.19285904816831698</v>
      </c>
      <c r="D118" s="6">
        <v>13208.901651112708</v>
      </c>
      <c r="E118" s="6">
        <v>296.44626007736531</v>
      </c>
      <c r="F118" s="6">
        <v>203.4840182412577</v>
      </c>
      <c r="G118" s="6">
        <v>12708.454915894996</v>
      </c>
      <c r="J118" s="1">
        <v>-0.1745694653029983</v>
      </c>
      <c r="K118" s="1">
        <v>0.11095716923076923</v>
      </c>
      <c r="L118" s="12">
        <v>-0.15000696162435423</v>
      </c>
      <c r="M118" s="12">
        <v>-0.23739190315114664</v>
      </c>
      <c r="N118" s="8">
        <f t="shared" si="3"/>
        <v>-2.2679480218813393E-2</v>
      </c>
      <c r="O118" s="8" t="str">
        <f t="shared" si="4"/>
        <v>profitable</v>
      </c>
      <c r="P118" s="8" t="str">
        <f t="shared" si="5"/>
        <v>anticyclic</v>
      </c>
    </row>
    <row r="119" spans="1:16" x14ac:dyDescent="0.2">
      <c r="A119" s="8" t="s">
        <v>81</v>
      </c>
      <c r="B119" s="8">
        <v>1987</v>
      </c>
      <c r="C119" s="1">
        <v>-0.32462175973612289</v>
      </c>
      <c r="D119" s="6">
        <v>31670.686422864583</v>
      </c>
      <c r="E119" s="6">
        <v>1183.7192127131032</v>
      </c>
      <c r="F119" s="6">
        <v>276.30444101287532</v>
      </c>
      <c r="G119" s="6">
        <v>30210.662769138606</v>
      </c>
      <c r="J119" s="1">
        <v>-0.1745694653029983</v>
      </c>
      <c r="K119" s="1">
        <v>0.11095716923076923</v>
      </c>
      <c r="L119" s="12">
        <v>-0.15000696162435423</v>
      </c>
      <c r="M119" s="12">
        <v>-0.23739190315114664</v>
      </c>
      <c r="N119" s="8">
        <f t="shared" si="3"/>
        <v>3.8174266898312263E-2</v>
      </c>
      <c r="O119" s="8" t="str">
        <f t="shared" si="4"/>
        <v>-</v>
      </c>
      <c r="P119" s="8" t="str">
        <f t="shared" si="5"/>
        <v>cyclic</v>
      </c>
    </row>
    <row r="120" spans="1:16" x14ac:dyDescent="0.2">
      <c r="A120" s="8" t="s">
        <v>133</v>
      </c>
      <c r="B120" s="8">
        <v>1987</v>
      </c>
      <c r="C120" s="1">
        <v>-0.16817344013114036</v>
      </c>
      <c r="D120" s="6">
        <v>556.74053721846656</v>
      </c>
      <c r="E120" s="6">
        <v>52.162146808038145</v>
      </c>
      <c r="F120" s="6">
        <v>6.7139396881633253</v>
      </c>
      <c r="G120" s="6">
        <v>497.86445072226502</v>
      </c>
      <c r="J120" s="1">
        <v>-0.1745694653029983</v>
      </c>
      <c r="K120" s="1">
        <v>0.11095716923076923</v>
      </c>
      <c r="L120" s="12">
        <v>-0.15000696162435423</v>
      </c>
      <c r="M120" s="12">
        <v>-0.23739190315114664</v>
      </c>
      <c r="N120" s="8">
        <f t="shared" si="3"/>
        <v>1.9776547924550924E-2</v>
      </c>
      <c r="O120" s="8" t="str">
        <f t="shared" si="4"/>
        <v>profitable</v>
      </c>
      <c r="P120" s="8" t="str">
        <f t="shared" si="5"/>
        <v>cyclic</v>
      </c>
    </row>
    <row r="121" spans="1:16" x14ac:dyDescent="0.2">
      <c r="A121" s="8" t="s">
        <v>90</v>
      </c>
      <c r="B121" s="8">
        <v>1987</v>
      </c>
      <c r="C121" s="1">
        <v>9.6849981853101286E-2</v>
      </c>
      <c r="D121" s="6">
        <v>366.16794145444595</v>
      </c>
      <c r="E121" s="6">
        <v>17.043077669953057</v>
      </c>
      <c r="F121" s="6">
        <v>3.0987413945369191</v>
      </c>
      <c r="G121" s="6">
        <v>346.54257928904548</v>
      </c>
      <c r="J121" s="1">
        <v>-0.1745694653029983</v>
      </c>
      <c r="K121" s="1">
        <v>0.11095716923076923</v>
      </c>
      <c r="L121" s="12">
        <v>-0.15000696162435423</v>
      </c>
      <c r="M121" s="12">
        <v>-0.23739190315114664</v>
      </c>
      <c r="N121" s="8">
        <f t="shared" si="3"/>
        <v>-1.1389184321353975E-2</v>
      </c>
      <c r="O121" s="8" t="str">
        <f t="shared" si="4"/>
        <v>profitable</v>
      </c>
      <c r="P121" s="8" t="str">
        <f t="shared" si="5"/>
        <v>anticyclic</v>
      </c>
    </row>
    <row r="122" spans="1:16" x14ac:dyDescent="0.2">
      <c r="A122" s="8" t="s">
        <v>163</v>
      </c>
      <c r="B122" s="8">
        <v>1987</v>
      </c>
      <c r="C122" s="1">
        <v>-4.4445320179519729E-2</v>
      </c>
      <c r="D122" s="6">
        <v>364.61857075717751</v>
      </c>
      <c r="E122" s="6">
        <v>10.329137981789732</v>
      </c>
      <c r="F122" s="6">
        <v>6.1974827890738382</v>
      </c>
      <c r="G122" s="6">
        <v>348.60840688540344</v>
      </c>
      <c r="J122" s="1">
        <v>-0.1745694653029983</v>
      </c>
      <c r="K122" s="1">
        <v>0.11095716923076923</v>
      </c>
      <c r="L122" s="12">
        <v>-0.15000696162435423</v>
      </c>
      <c r="M122" s="12">
        <v>-0.23739190315114664</v>
      </c>
      <c r="N122" s="8">
        <f t="shared" si="3"/>
        <v>5.226598230177514E-3</v>
      </c>
      <c r="O122" s="8" t="str">
        <f t="shared" si="4"/>
        <v>profitable</v>
      </c>
      <c r="P122" s="8" t="str">
        <f t="shared" si="5"/>
        <v>cyclic</v>
      </c>
    </row>
    <row r="123" spans="1:16" x14ac:dyDescent="0.2">
      <c r="A123" s="8" t="s">
        <v>97</v>
      </c>
      <c r="B123" s="8">
        <v>1987</v>
      </c>
      <c r="C123" s="1">
        <v>-0.13930775558618191</v>
      </c>
      <c r="D123" s="6">
        <v>3165.8807914185527</v>
      </c>
      <c r="E123" s="6">
        <v>272.43101426970418</v>
      </c>
      <c r="F123" s="6">
        <v>29.179814798555991</v>
      </c>
      <c r="G123" s="6">
        <v>2644.2593233381713</v>
      </c>
      <c r="J123" s="1">
        <v>-0.1745694653029983</v>
      </c>
      <c r="K123" s="1">
        <v>0.11095716923076923</v>
      </c>
      <c r="L123" s="12">
        <v>-0.15000696162435423</v>
      </c>
      <c r="M123" s="12">
        <v>-0.23739190315114664</v>
      </c>
      <c r="N123" s="8">
        <f t="shared" si="3"/>
        <v>1.6382054755277677E-2</v>
      </c>
      <c r="O123" s="8" t="str">
        <f t="shared" si="4"/>
        <v>profitable</v>
      </c>
      <c r="P123" s="8" t="str">
        <f t="shared" si="5"/>
        <v>cyclic</v>
      </c>
    </row>
    <row r="124" spans="1:16" x14ac:dyDescent="0.2">
      <c r="A124" s="8" t="s">
        <v>91</v>
      </c>
      <c r="B124" s="8">
        <v>1987</v>
      </c>
      <c r="C124" s="1">
        <v>-0.43887282176877496</v>
      </c>
      <c r="D124" s="6">
        <v>6152.5510388530529</v>
      </c>
      <c r="E124" s="6">
        <v>513.87461459403914</v>
      </c>
      <c r="F124" s="6">
        <v>61.458370991648898</v>
      </c>
      <c r="G124" s="6">
        <v>5577.2180532673656</v>
      </c>
      <c r="J124" s="1">
        <v>-0.1745694653029983</v>
      </c>
      <c r="K124" s="1">
        <v>0.11095716923076923</v>
      </c>
      <c r="L124" s="12">
        <v>-0.15000696162435423</v>
      </c>
      <c r="M124" s="12">
        <v>-0.23739190315114664</v>
      </c>
      <c r="N124" s="8">
        <f t="shared" si="3"/>
        <v>5.1609751133858912E-2</v>
      </c>
      <c r="O124" s="8" t="str">
        <f t="shared" si="4"/>
        <v>-</v>
      </c>
      <c r="P124" s="8" t="str">
        <f t="shared" si="5"/>
        <v>cyclic</v>
      </c>
    </row>
    <row r="125" spans="1:16" x14ac:dyDescent="0.2">
      <c r="A125" s="8" t="s">
        <v>125</v>
      </c>
      <c r="B125" s="8">
        <v>1987</v>
      </c>
      <c r="C125" s="1">
        <v>-4.3139474500268567E-2</v>
      </c>
      <c r="D125" s="6">
        <v>1707.9229652889321</v>
      </c>
      <c r="E125" s="6">
        <v>250.48159605840098</v>
      </c>
      <c r="F125" s="6">
        <v>28.405129449921759</v>
      </c>
      <c r="G125" s="6">
        <v>1429.5526966796988</v>
      </c>
      <c r="J125" s="1">
        <v>-0.1745694653029983</v>
      </c>
      <c r="K125" s="1">
        <v>0.11095716923076923</v>
      </c>
      <c r="L125" s="12">
        <v>-0.15000696162435423</v>
      </c>
      <c r="M125" s="12">
        <v>-0.23739190315114664</v>
      </c>
      <c r="N125" s="8">
        <f t="shared" si="3"/>
        <v>5.0730358148660349E-3</v>
      </c>
      <c r="O125" s="8" t="str">
        <f t="shared" si="4"/>
        <v>profitable</v>
      </c>
      <c r="P125" s="8" t="str">
        <f t="shared" si="5"/>
        <v>cyclic</v>
      </c>
    </row>
    <row r="126" spans="1:16" x14ac:dyDescent="0.2">
      <c r="A126" s="8" t="s">
        <v>126</v>
      </c>
      <c r="B126" s="8">
        <v>1987</v>
      </c>
      <c r="C126" s="1">
        <v>-0.39499863538237384</v>
      </c>
      <c r="D126" s="6">
        <v>1979.579294210002</v>
      </c>
      <c r="E126" s="6">
        <v>198.31944925036282</v>
      </c>
      <c r="F126" s="6">
        <v>7.7468534863422986</v>
      </c>
      <c r="G126" s="6">
        <v>1774.0294483723862</v>
      </c>
      <c r="J126" s="1">
        <v>-0.1745694653029983</v>
      </c>
      <c r="K126" s="1">
        <v>0.11095716923076923</v>
      </c>
      <c r="L126" s="12">
        <v>-0.15000696162435423</v>
      </c>
      <c r="M126" s="12">
        <v>-0.23739190315114664</v>
      </c>
      <c r="N126" s="8">
        <f t="shared" si="3"/>
        <v>4.6450316034923361E-2</v>
      </c>
      <c r="O126" s="8" t="str">
        <f t="shared" si="4"/>
        <v>-</v>
      </c>
      <c r="P126" s="8" t="str">
        <f t="shared" si="5"/>
        <v>cyclic</v>
      </c>
    </row>
    <row r="127" spans="1:16" x14ac:dyDescent="0.2">
      <c r="A127" s="8" t="s">
        <v>127</v>
      </c>
      <c r="B127" s="8">
        <v>1987</v>
      </c>
      <c r="C127" s="1">
        <v>-0.16137484669820157</v>
      </c>
      <c r="D127" s="6">
        <v>1034.4631688762415</v>
      </c>
      <c r="E127" s="6">
        <v>168.88140600226211</v>
      </c>
      <c r="F127" s="6">
        <v>8.2633103854317849</v>
      </c>
      <c r="G127" s="6">
        <v>857.31845248854768</v>
      </c>
      <c r="J127" s="1">
        <v>-0.1745694653029983</v>
      </c>
      <c r="K127" s="1">
        <v>0.11095716923076923</v>
      </c>
      <c r="L127" s="12">
        <v>-0.15000696162435423</v>
      </c>
      <c r="M127" s="12">
        <v>-0.23739190315114664</v>
      </c>
      <c r="N127" s="8">
        <f t="shared" si="3"/>
        <v>1.89770595586044E-2</v>
      </c>
      <c r="O127" s="8" t="str">
        <f t="shared" si="4"/>
        <v>profitable</v>
      </c>
      <c r="P127" s="8" t="str">
        <f t="shared" si="5"/>
        <v>cyclic</v>
      </c>
    </row>
    <row r="128" spans="1:16" x14ac:dyDescent="0.2">
      <c r="A128" s="8" t="s">
        <v>134</v>
      </c>
      <c r="B128" s="8">
        <v>1987</v>
      </c>
      <c r="C128" s="1">
        <v>0.13527989343982882</v>
      </c>
      <c r="D128" s="6">
        <v>1601.5328440764979</v>
      </c>
      <c r="E128" s="6">
        <v>104.32429361607629</v>
      </c>
      <c r="F128" s="6">
        <v>19.108905266311002</v>
      </c>
      <c r="G128" s="6">
        <v>1477.583188295021</v>
      </c>
      <c r="J128" s="1">
        <v>-0.1745694653029983</v>
      </c>
      <c r="K128" s="1">
        <v>0.11095716923076923</v>
      </c>
      <c r="L128" s="12">
        <v>-0.15000696162435423</v>
      </c>
      <c r="M128" s="12">
        <v>-0.23739190315114664</v>
      </c>
      <c r="N128" s="8">
        <f t="shared" si="3"/>
        <v>-1.5908393702089251E-2</v>
      </c>
      <c r="O128" s="8" t="str">
        <f t="shared" si="4"/>
        <v>profitable</v>
      </c>
      <c r="P128" s="8" t="str">
        <f t="shared" si="5"/>
        <v>anticyclic</v>
      </c>
    </row>
    <row r="129" spans="1:16" x14ac:dyDescent="0.2">
      <c r="A129" s="8" t="s">
        <v>92</v>
      </c>
      <c r="B129" s="8">
        <v>1987</v>
      </c>
      <c r="C129" s="1">
        <v>-0.55550020987165938</v>
      </c>
      <c r="D129" s="6">
        <v>3497.4461206340029</v>
      </c>
      <c r="E129" s="6">
        <v>120.85091438693985</v>
      </c>
      <c r="F129" s="6">
        <v>36.668439835353546</v>
      </c>
      <c r="G129" s="6">
        <v>3339.9267664117097</v>
      </c>
      <c r="J129" s="1">
        <v>-0.1745694653029983</v>
      </c>
      <c r="K129" s="1">
        <v>0.11095716923076923</v>
      </c>
      <c r="L129" s="12">
        <v>-0.15000696162435423</v>
      </c>
      <c r="M129" s="12">
        <v>-0.23739190315114664</v>
      </c>
      <c r="N129" s="8">
        <f t="shared" si="3"/>
        <v>6.5324682149917768E-2</v>
      </c>
      <c r="O129" s="8" t="str">
        <f t="shared" si="4"/>
        <v>-</v>
      </c>
      <c r="P129" s="8" t="str">
        <f t="shared" si="5"/>
        <v>cyclic</v>
      </c>
    </row>
    <row r="130" spans="1:16" x14ac:dyDescent="0.2">
      <c r="A130" s="8" t="s">
        <v>93</v>
      </c>
      <c r="B130" s="8">
        <v>1987</v>
      </c>
      <c r="C130" s="1">
        <v>-0.31987270182382344</v>
      </c>
      <c r="D130" s="6">
        <v>347.05903618813494</v>
      </c>
      <c r="E130" s="6">
        <v>51.129233009859171</v>
      </c>
      <c r="F130" s="6">
        <v>3.0987413945369191</v>
      </c>
      <c r="G130" s="6">
        <v>292.31460488464938</v>
      </c>
      <c r="J130" s="1">
        <v>-0.1745694653029983</v>
      </c>
      <c r="K130" s="1">
        <v>0.11095716923076923</v>
      </c>
      <c r="L130" s="12">
        <v>-0.15000696162435423</v>
      </c>
      <c r="M130" s="12">
        <v>-0.23739190315114664</v>
      </c>
      <c r="N130" s="8">
        <f t="shared" si="3"/>
        <v>3.7615796004657358E-2</v>
      </c>
      <c r="O130" s="8" t="str">
        <f t="shared" si="4"/>
        <v>-</v>
      </c>
      <c r="P130" s="8" t="str">
        <f t="shared" si="5"/>
        <v>cyclic</v>
      </c>
    </row>
    <row r="131" spans="1:16" x14ac:dyDescent="0.2">
      <c r="A131" s="8" t="s">
        <v>132</v>
      </c>
      <c r="B131" s="8">
        <v>1987</v>
      </c>
      <c r="C131" s="1">
        <v>-0.23832221163012388</v>
      </c>
      <c r="D131" s="6">
        <v>1192.4989799976245</v>
      </c>
      <c r="E131" s="6">
        <v>68.688767578901718</v>
      </c>
      <c r="F131" s="6">
        <v>12.394965578147676</v>
      </c>
      <c r="G131" s="6">
        <v>1111.9317037396645</v>
      </c>
      <c r="J131" s="1">
        <v>-0.1745694653029983</v>
      </c>
      <c r="K131" s="1">
        <v>0.11095716923076923</v>
      </c>
      <c r="L131" s="12">
        <v>-0.15000696162435423</v>
      </c>
      <c r="M131" s="12">
        <v>-0.23739190315114664</v>
      </c>
      <c r="N131" s="8">
        <f t="shared" ref="N131:N194" si="6">C131/SUMIF(B:B,B131,C:C)</f>
        <v>2.8025772893227389E-2</v>
      </c>
      <c r="O131" s="8" t="str">
        <f t="shared" ref="O131:O194" si="7">IF(C131&gt;J131,IF(G131&gt;D131,"profitable and trusted","profitable"),"-")</f>
        <v>-</v>
      </c>
      <c r="P131" s="8" t="str">
        <f t="shared" ref="P131:P194" si="8">IF(  ((C131&gt;0)*(J131&lt;0))+((C131&lt;0)*(J131&gt;0)),"anticyclic","cyclic")</f>
        <v>cyclic</v>
      </c>
    </row>
    <row r="132" spans="1:16" x14ac:dyDescent="0.2">
      <c r="A132" s="8" t="s">
        <v>94</v>
      </c>
      <c r="B132" s="8">
        <v>1987</v>
      </c>
      <c r="C132" s="1">
        <v>-0.21258922272526815</v>
      </c>
      <c r="D132" s="6">
        <v>207.09921653488411</v>
      </c>
      <c r="E132" s="6">
        <v>13.944336275416138</v>
      </c>
      <c r="F132" s="6">
        <v>2.0658275963579462</v>
      </c>
      <c r="G132" s="6">
        <v>190.57259576402055</v>
      </c>
      <c r="J132" s="1">
        <v>-0.1745694653029983</v>
      </c>
      <c r="K132" s="1">
        <v>0.11095716923076923</v>
      </c>
      <c r="L132" s="12">
        <v>-0.15000696162435423</v>
      </c>
      <c r="M132" s="12">
        <v>-0.23739190315114664</v>
      </c>
      <c r="N132" s="8">
        <f t="shared" si="6"/>
        <v>2.4999672648611044E-2</v>
      </c>
      <c r="O132" s="8" t="str">
        <f t="shared" si="7"/>
        <v>-</v>
      </c>
      <c r="P132" s="8" t="str">
        <f t="shared" si="8"/>
        <v>cyclic</v>
      </c>
    </row>
    <row r="133" spans="1:16" x14ac:dyDescent="0.2">
      <c r="A133" s="8" t="s">
        <v>157</v>
      </c>
      <c r="B133" s="8">
        <v>1987</v>
      </c>
      <c r="C133" s="1">
        <v>-0.30745890887906802</v>
      </c>
      <c r="D133" s="6">
        <v>3912.1610106028606</v>
      </c>
      <c r="E133" s="6">
        <v>557.77345101664548</v>
      </c>
      <c r="F133" s="6">
        <v>53.195060606217112</v>
      </c>
      <c r="G133" s="6">
        <v>3302.2254127781771</v>
      </c>
      <c r="J133" s="1">
        <v>-0.1745694653029983</v>
      </c>
      <c r="K133" s="1">
        <v>0.11095716923076923</v>
      </c>
      <c r="L133" s="12">
        <v>-0.15000696162435423</v>
      </c>
      <c r="M133" s="12">
        <v>-0.23739190315114664</v>
      </c>
      <c r="N133" s="8">
        <f t="shared" si="6"/>
        <v>3.6155981833608901E-2</v>
      </c>
      <c r="O133" s="8" t="str">
        <f t="shared" si="7"/>
        <v>-</v>
      </c>
      <c r="P133" s="8" t="str">
        <f t="shared" si="8"/>
        <v>cyclic</v>
      </c>
    </row>
    <row r="134" spans="1:16" x14ac:dyDescent="0.2">
      <c r="A134" s="8" t="s">
        <v>87</v>
      </c>
      <c r="B134" s="8">
        <v>1987</v>
      </c>
      <c r="C134" s="1">
        <v>-0.16257240935834366</v>
      </c>
      <c r="D134" s="6">
        <v>2716.5632892106992</v>
      </c>
      <c r="E134" s="6">
        <v>152.35478523139852</v>
      </c>
      <c r="F134" s="6">
        <v>2.5822844954474329</v>
      </c>
      <c r="G134" s="6">
        <v>2612.7554524937123</v>
      </c>
      <c r="J134" s="1">
        <v>-0.1745694653029983</v>
      </c>
      <c r="K134" s="1">
        <v>0.11095716923076923</v>
      </c>
      <c r="L134" s="12">
        <v>-0.15000696162435423</v>
      </c>
      <c r="M134" s="12">
        <v>-0.23739190315114664</v>
      </c>
      <c r="N134" s="8">
        <f t="shared" si="6"/>
        <v>1.9117888308509762E-2</v>
      </c>
      <c r="O134" s="8" t="str">
        <f t="shared" si="7"/>
        <v>profitable</v>
      </c>
      <c r="P134" s="8" t="str">
        <f t="shared" si="8"/>
        <v>cyclic</v>
      </c>
    </row>
    <row r="135" spans="1:16" x14ac:dyDescent="0.2">
      <c r="A135" s="8" t="s">
        <v>82</v>
      </c>
      <c r="B135" s="8">
        <v>1987</v>
      </c>
      <c r="C135" s="1">
        <v>-0.393983126916157</v>
      </c>
      <c r="D135" s="6">
        <v>3460.2612238995598</v>
      </c>
      <c r="E135" s="6">
        <v>368.23376905080391</v>
      </c>
      <c r="F135" s="6">
        <v>25.822844954474327</v>
      </c>
      <c r="G135" s="6">
        <v>3055.8754719124918</v>
      </c>
      <c r="J135" s="1">
        <v>-0.1745694653029983</v>
      </c>
      <c r="K135" s="1">
        <v>0.11095716923076923</v>
      </c>
      <c r="L135" s="12">
        <v>-0.15000696162435423</v>
      </c>
      <c r="M135" s="12">
        <v>-0.23739190315114664</v>
      </c>
      <c r="N135" s="8">
        <f t="shared" si="6"/>
        <v>4.6330896156051501E-2</v>
      </c>
      <c r="O135" s="8" t="str">
        <f t="shared" si="7"/>
        <v>-</v>
      </c>
      <c r="P135" s="8" t="str">
        <f t="shared" si="8"/>
        <v>cyclic</v>
      </c>
    </row>
    <row r="136" spans="1:16" x14ac:dyDescent="0.2">
      <c r="A136" s="8" t="s">
        <v>83</v>
      </c>
      <c r="B136" s="8">
        <v>1987</v>
      </c>
      <c r="C136" s="1">
        <v>2.7694977705895688E-2</v>
      </c>
      <c r="D136" s="6">
        <v>2137.6151053313847</v>
      </c>
      <c r="E136" s="6">
        <v>137.8939920568929</v>
      </c>
      <c r="F136" s="6">
        <v>19.108905266311002</v>
      </c>
      <c r="G136" s="6">
        <v>1980.0957511090915</v>
      </c>
      <c r="J136" s="1">
        <v>-0.1745694653029983</v>
      </c>
      <c r="K136" s="1">
        <v>0.11095716923076923</v>
      </c>
      <c r="L136" s="12">
        <v>-0.15000696162435423</v>
      </c>
      <c r="M136" s="12">
        <v>-0.23739190315114664</v>
      </c>
      <c r="N136" s="8">
        <f t="shared" si="6"/>
        <v>-3.2568225603455256E-3</v>
      </c>
      <c r="O136" s="8" t="str">
        <f t="shared" si="7"/>
        <v>profitable</v>
      </c>
      <c r="P136" s="8" t="str">
        <f t="shared" si="8"/>
        <v>anticyclic</v>
      </c>
    </row>
    <row r="137" spans="1:16" x14ac:dyDescent="0.2">
      <c r="A137" s="8" t="s">
        <v>88</v>
      </c>
      <c r="B137" s="8">
        <v>1987</v>
      </c>
      <c r="C137" s="1">
        <v>-0.24256289899323807</v>
      </c>
      <c r="D137" s="6">
        <v>4100.4095503209783</v>
      </c>
      <c r="E137" s="6">
        <v>265.4588461319961</v>
      </c>
      <c r="F137" s="6">
        <v>43.382379523516867</v>
      </c>
      <c r="G137" s="6">
        <v>3305.3241541727139</v>
      </c>
      <c r="J137" s="1">
        <v>-0.1745694653029983</v>
      </c>
      <c r="K137" s="1">
        <v>0.11095716923076923</v>
      </c>
      <c r="L137" s="12">
        <v>-0.15000696162435423</v>
      </c>
      <c r="M137" s="12">
        <v>-0.23739190315114664</v>
      </c>
      <c r="N137" s="8">
        <f t="shared" si="6"/>
        <v>2.8524461371052825E-2</v>
      </c>
      <c r="O137" s="8" t="str">
        <f t="shared" si="7"/>
        <v>-</v>
      </c>
      <c r="P137" s="8" t="str">
        <f t="shared" si="8"/>
        <v>cyclic</v>
      </c>
    </row>
    <row r="138" spans="1:16" x14ac:dyDescent="0.2">
      <c r="A138" s="8" t="s">
        <v>98</v>
      </c>
      <c r="B138" s="8">
        <v>1987</v>
      </c>
      <c r="C138" s="1">
        <v>-0.48901629413507947</v>
      </c>
      <c r="D138" s="6">
        <v>2304.9471406363787</v>
      </c>
      <c r="E138" s="6">
        <v>156.48644042411442</v>
      </c>
      <c r="F138" s="6">
        <v>25.30638805538484</v>
      </c>
      <c r="G138" s="6">
        <v>2125.7365966523266</v>
      </c>
      <c r="J138" s="1">
        <v>-0.1745694653029983</v>
      </c>
      <c r="K138" s="1">
        <v>0.11095716923076923</v>
      </c>
      <c r="L138" s="12">
        <v>-0.15000696162435423</v>
      </c>
      <c r="M138" s="12">
        <v>-0.23739190315114664</v>
      </c>
      <c r="N138" s="8">
        <f t="shared" si="6"/>
        <v>5.7506430083771119E-2</v>
      </c>
      <c r="O138" s="8" t="str">
        <f t="shared" si="7"/>
        <v>-</v>
      </c>
      <c r="P138" s="8" t="str">
        <f t="shared" si="8"/>
        <v>cyclic</v>
      </c>
    </row>
    <row r="139" spans="1:16" x14ac:dyDescent="0.2">
      <c r="A139" s="8" t="s">
        <v>95</v>
      </c>
      <c r="B139" s="8">
        <v>1987</v>
      </c>
      <c r="C139" s="1">
        <v>0.10967460196355278</v>
      </c>
      <c r="D139" s="6">
        <v>414.71488996885768</v>
      </c>
      <c r="E139" s="6">
        <v>38.217810532622003</v>
      </c>
      <c r="F139" s="6">
        <v>3.0987413945369191</v>
      </c>
      <c r="G139" s="6">
        <v>373.39833804169876</v>
      </c>
      <c r="J139" s="1">
        <v>-0.1745694653029983</v>
      </c>
      <c r="K139" s="1">
        <v>0.11095716923076923</v>
      </c>
      <c r="L139" s="12">
        <v>-0.15000696162435423</v>
      </c>
      <c r="M139" s="12">
        <v>-0.23739190315114664</v>
      </c>
      <c r="N139" s="8">
        <f t="shared" si="6"/>
        <v>-1.2897310182552552E-2</v>
      </c>
      <c r="O139" s="8" t="str">
        <f t="shared" si="7"/>
        <v>profitable</v>
      </c>
      <c r="P139" s="8" t="str">
        <f t="shared" si="8"/>
        <v>anticyclic</v>
      </c>
    </row>
    <row r="140" spans="1:16" x14ac:dyDescent="0.2">
      <c r="A140" s="8" t="s">
        <v>87</v>
      </c>
      <c r="B140" s="8">
        <v>1987</v>
      </c>
      <c r="C140" s="1">
        <v>-0.34547086510024222</v>
      </c>
      <c r="D140" s="6">
        <v>2716.5632892106992</v>
      </c>
      <c r="E140" s="6">
        <v>152.35478523139852</v>
      </c>
      <c r="F140" s="6">
        <v>2.5822844954474329</v>
      </c>
      <c r="G140" s="6">
        <v>2612.7554524937123</v>
      </c>
      <c r="J140" s="1">
        <v>-0.1745694653029983</v>
      </c>
      <c r="K140" s="1">
        <v>0.11095716923076923</v>
      </c>
      <c r="L140" s="12">
        <v>-0.15000696162435423</v>
      </c>
      <c r="M140" s="12">
        <v>-0.23739190315114664</v>
      </c>
      <c r="N140" s="8">
        <f t="shared" si="6"/>
        <v>4.0626041275383884E-2</v>
      </c>
      <c r="O140" s="8" t="str">
        <f t="shared" si="7"/>
        <v>-</v>
      </c>
      <c r="P140" s="8" t="str">
        <f t="shared" si="8"/>
        <v>cyclic</v>
      </c>
    </row>
    <row r="141" spans="1:16" x14ac:dyDescent="0.2">
      <c r="A141" s="8" t="s">
        <v>84</v>
      </c>
      <c r="B141" s="8">
        <v>1987</v>
      </c>
      <c r="C141" s="1">
        <v>-0.48381128087553066</v>
      </c>
      <c r="D141" s="6">
        <v>29696.788154544567</v>
      </c>
      <c r="E141" s="6">
        <v>553.64179582392956</v>
      </c>
      <c r="F141" s="6">
        <v>212.26378552577899</v>
      </c>
      <c r="G141" s="6">
        <v>28929.849659396677</v>
      </c>
      <c r="J141" s="1">
        <v>-0.1745694653029983</v>
      </c>
      <c r="K141" s="1">
        <v>0.11095716923076923</v>
      </c>
      <c r="L141" s="12">
        <v>-0.15000696162435423</v>
      </c>
      <c r="M141" s="12">
        <v>-0.23739190315114664</v>
      </c>
      <c r="N141" s="8">
        <f t="shared" si="6"/>
        <v>5.6894340599872112E-2</v>
      </c>
      <c r="O141" s="8" t="str">
        <f t="shared" si="7"/>
        <v>-</v>
      </c>
      <c r="P141" s="8" t="str">
        <f t="shared" si="8"/>
        <v>cyclic</v>
      </c>
    </row>
    <row r="142" spans="1:16" x14ac:dyDescent="0.2">
      <c r="A142" s="8" t="s">
        <v>85</v>
      </c>
      <c r="B142" s="8">
        <v>1987</v>
      </c>
      <c r="C142" s="1">
        <v>-0.28328644218221632</v>
      </c>
      <c r="D142" s="6">
        <v>5519.3748805693431</v>
      </c>
      <c r="E142" s="6">
        <v>645.57112386185815</v>
      </c>
      <c r="F142" s="6">
        <v>6.1974827890738382</v>
      </c>
      <c r="G142" s="6">
        <v>4867.6062739184108</v>
      </c>
      <c r="J142" s="1">
        <v>-0.1745694653029983</v>
      </c>
      <c r="K142" s="1">
        <v>0.11095716923076923</v>
      </c>
      <c r="L142" s="12">
        <v>-0.15000696162435423</v>
      </c>
      <c r="M142" s="12">
        <v>-0.23739190315114664</v>
      </c>
      <c r="N142" s="8">
        <f t="shared" si="6"/>
        <v>3.3313392981813274E-2</v>
      </c>
      <c r="O142" s="8" t="str">
        <f t="shared" si="7"/>
        <v>-</v>
      </c>
      <c r="P142" s="8" t="str">
        <f t="shared" si="8"/>
        <v>cyclic</v>
      </c>
    </row>
    <row r="143" spans="1:16" x14ac:dyDescent="0.2">
      <c r="A143" s="8" t="s">
        <v>135</v>
      </c>
      <c r="B143" s="8">
        <v>1987</v>
      </c>
      <c r="C143" s="1">
        <v>-0.17526681170953631</v>
      </c>
      <c r="D143" s="6">
        <v>3575.4311123965153</v>
      </c>
      <c r="E143" s="6">
        <v>342.92738099541907</v>
      </c>
      <c r="F143" s="6">
        <v>32.536784642637656</v>
      </c>
      <c r="G143" s="6">
        <v>3200.483403657548</v>
      </c>
      <c r="J143" s="1">
        <v>-0.1745694653029983</v>
      </c>
      <c r="K143" s="1">
        <v>0.11095716923076923</v>
      </c>
      <c r="L143" s="12">
        <v>-0.15000696162435423</v>
      </c>
      <c r="M143" s="12">
        <v>-0.23739190315114664</v>
      </c>
      <c r="N143" s="8">
        <f t="shared" si="6"/>
        <v>2.0610701063461589E-2</v>
      </c>
      <c r="O143" s="8" t="str">
        <f t="shared" si="7"/>
        <v>-</v>
      </c>
      <c r="P143" s="8" t="str">
        <f t="shared" si="8"/>
        <v>cyclic</v>
      </c>
    </row>
    <row r="144" spans="1:16" x14ac:dyDescent="0.2">
      <c r="A144" s="8" t="s">
        <v>136</v>
      </c>
      <c r="B144" s="8">
        <v>1987</v>
      </c>
      <c r="C144" s="1">
        <v>-0.10030095995100978</v>
      </c>
      <c r="D144" s="6">
        <v>341.37801029815063</v>
      </c>
      <c r="E144" s="6">
        <v>71.787508973438634</v>
      </c>
      <c r="F144" s="6">
        <v>3.6151982936264058</v>
      </c>
      <c r="G144" s="6">
        <v>266.49175993017508</v>
      </c>
      <c r="J144" s="1">
        <v>-0.1745694653029983</v>
      </c>
      <c r="K144" s="1">
        <v>0.11095716923076923</v>
      </c>
      <c r="L144" s="12">
        <v>-0.15000696162435423</v>
      </c>
      <c r="M144" s="12">
        <v>-0.23739190315114664</v>
      </c>
      <c r="N144" s="8">
        <f t="shared" si="6"/>
        <v>1.1795006035452487E-2</v>
      </c>
      <c r="O144" s="8" t="str">
        <f t="shared" si="7"/>
        <v>profitable</v>
      </c>
      <c r="P144" s="8" t="str">
        <f t="shared" si="8"/>
        <v>cyclic</v>
      </c>
    </row>
    <row r="145" spans="1:16" x14ac:dyDescent="0.2">
      <c r="A145" s="8" t="s">
        <v>140</v>
      </c>
      <c r="B145" s="8">
        <v>1987</v>
      </c>
      <c r="C145" s="1">
        <v>-0.21063311659455811</v>
      </c>
      <c r="D145" s="6">
        <v>612.25965387058636</v>
      </c>
      <c r="E145" s="6">
        <v>71.193583539485715</v>
      </c>
      <c r="F145" s="6">
        <v>9.3220470285652333</v>
      </c>
      <c r="G145" s="6">
        <v>504.57839041042837</v>
      </c>
      <c r="J145" s="1">
        <v>-0.1745694653029983</v>
      </c>
      <c r="K145" s="1">
        <v>0.11095716923076923</v>
      </c>
      <c r="L145" s="12">
        <v>-0.15000696162435423</v>
      </c>
      <c r="M145" s="12">
        <v>-0.23739190315114664</v>
      </c>
      <c r="N145" s="8">
        <f t="shared" si="6"/>
        <v>2.4769642112223555E-2</v>
      </c>
      <c r="O145" s="8" t="str">
        <f t="shared" si="7"/>
        <v>-</v>
      </c>
      <c r="P145" s="8" t="str">
        <f t="shared" si="8"/>
        <v>cyclic</v>
      </c>
    </row>
    <row r="146" spans="1:16" x14ac:dyDescent="0.2">
      <c r="A146" s="8" t="s">
        <v>153</v>
      </c>
      <c r="B146" s="8">
        <v>1987</v>
      </c>
      <c r="C146" s="1">
        <v>-8.7341771781094105E-2</v>
      </c>
      <c r="D146" s="6">
        <v>1367.0614118898709</v>
      </c>
      <c r="E146" s="6">
        <v>146.15730244232469</v>
      </c>
      <c r="F146" s="6">
        <v>5.681025889984352</v>
      </c>
      <c r="G146" s="6">
        <v>1214.7066266584725</v>
      </c>
      <c r="J146" s="1">
        <v>-0.1745694653029983</v>
      </c>
      <c r="K146" s="1">
        <v>0.11095716923076923</v>
      </c>
      <c r="L146" s="12">
        <v>-0.15000696162435423</v>
      </c>
      <c r="M146" s="12">
        <v>-0.23739190315114664</v>
      </c>
      <c r="N146" s="8">
        <f t="shared" si="6"/>
        <v>1.0271055489481856E-2</v>
      </c>
      <c r="O146" s="8" t="str">
        <f t="shared" si="7"/>
        <v>profitable</v>
      </c>
      <c r="P146" s="8" t="str">
        <f t="shared" si="8"/>
        <v>cyclic</v>
      </c>
    </row>
    <row r="147" spans="1:16" x14ac:dyDescent="0.2">
      <c r="A147" s="8" t="s">
        <v>137</v>
      </c>
      <c r="B147" s="8">
        <v>1987</v>
      </c>
      <c r="C147" s="1">
        <v>-0.26355076814001266</v>
      </c>
      <c r="D147" s="6">
        <v>645.57112386185815</v>
      </c>
      <c r="E147" s="6">
        <v>54.744431303485577</v>
      </c>
      <c r="F147" s="6">
        <v>6.7139396881633253</v>
      </c>
      <c r="G147" s="6">
        <v>584.62920976929877</v>
      </c>
      <c r="J147" s="1">
        <v>-0.1745694653029983</v>
      </c>
      <c r="K147" s="1">
        <v>0.11095716923076923</v>
      </c>
      <c r="L147" s="12">
        <v>-0.15000696162435423</v>
      </c>
      <c r="M147" s="12">
        <v>-0.23739190315114664</v>
      </c>
      <c r="N147" s="8">
        <f t="shared" si="6"/>
        <v>3.0992553833761115E-2</v>
      </c>
      <c r="O147" s="8" t="str">
        <f t="shared" si="7"/>
        <v>-</v>
      </c>
      <c r="P147" s="8" t="str">
        <f t="shared" si="8"/>
        <v>cyclic</v>
      </c>
    </row>
    <row r="148" spans="1:16" x14ac:dyDescent="0.2">
      <c r="A148" s="8" t="s">
        <v>138</v>
      </c>
      <c r="B148" s="8">
        <v>1987</v>
      </c>
      <c r="C148" s="1">
        <v>-0.27488763260788568</v>
      </c>
      <c r="D148" s="6">
        <v>7773.1927881958618</v>
      </c>
      <c r="E148" s="6">
        <v>499.41382141953352</v>
      </c>
      <c r="F148" s="6">
        <v>81.083733157049394</v>
      </c>
      <c r="G148" s="6">
        <v>7192.695233619279</v>
      </c>
      <c r="J148" s="1">
        <v>-0.1745694653029983</v>
      </c>
      <c r="K148" s="1">
        <v>0.11095716923076923</v>
      </c>
      <c r="L148" s="12">
        <v>-0.15000696162435423</v>
      </c>
      <c r="M148" s="12">
        <v>-0.23739190315114664</v>
      </c>
      <c r="N148" s="8">
        <f t="shared" si="6"/>
        <v>3.2325725369576737E-2</v>
      </c>
      <c r="O148" s="8" t="str">
        <f t="shared" si="7"/>
        <v>-</v>
      </c>
      <c r="P148" s="8" t="str">
        <f t="shared" si="8"/>
        <v>cyclic</v>
      </c>
    </row>
    <row r="149" spans="1:16" x14ac:dyDescent="0.2">
      <c r="A149" s="8" t="s">
        <v>139</v>
      </c>
      <c r="B149" s="8">
        <v>1987</v>
      </c>
      <c r="C149" s="1">
        <v>-0.21052428849455077</v>
      </c>
      <c r="D149" s="6">
        <v>9606.0983230644506</v>
      </c>
      <c r="E149" s="6">
        <v>805.67276257959907</v>
      </c>
      <c r="F149" s="6">
        <v>110.00531950606063</v>
      </c>
      <c r="G149" s="6">
        <v>8690.4202409787904</v>
      </c>
      <c r="J149" s="1">
        <v>-0.1745694653029983</v>
      </c>
      <c r="K149" s="1">
        <v>0.11095716923076923</v>
      </c>
      <c r="L149" s="12">
        <v>-0.15000696162435423</v>
      </c>
      <c r="M149" s="12">
        <v>-0.23739190315114664</v>
      </c>
      <c r="N149" s="8">
        <f t="shared" si="6"/>
        <v>2.4756844347406146E-2</v>
      </c>
      <c r="O149" s="8" t="str">
        <f t="shared" si="7"/>
        <v>-</v>
      </c>
      <c r="P149" s="8" t="str">
        <f t="shared" si="8"/>
        <v>cyclic</v>
      </c>
    </row>
    <row r="150" spans="1:16" x14ac:dyDescent="0.2">
      <c r="A150" s="8" t="s">
        <v>99</v>
      </c>
      <c r="B150" s="8">
        <v>1987</v>
      </c>
      <c r="C150" s="1">
        <v>-0.37968604669548095</v>
      </c>
      <c r="D150" s="6">
        <v>1094.3721691706221</v>
      </c>
      <c r="E150" s="6">
        <v>90.896414239749632</v>
      </c>
      <c r="F150" s="6">
        <v>10.845594880879217</v>
      </c>
      <c r="G150" s="6">
        <v>992.63016004999315</v>
      </c>
      <c r="J150" s="1">
        <v>-0.1745694653029983</v>
      </c>
      <c r="K150" s="1">
        <v>0.11095716923076923</v>
      </c>
      <c r="L150" s="12">
        <v>-0.15000696162435423</v>
      </c>
      <c r="M150" s="12">
        <v>-0.23739190315114664</v>
      </c>
      <c r="N150" s="8">
        <f t="shared" si="6"/>
        <v>4.4649614665080842E-2</v>
      </c>
      <c r="O150" s="8" t="str">
        <f t="shared" si="7"/>
        <v>-</v>
      </c>
      <c r="P150" s="8" t="str">
        <f t="shared" si="8"/>
        <v>cyclic</v>
      </c>
    </row>
    <row r="151" spans="1:16" x14ac:dyDescent="0.2">
      <c r="A151" s="8" t="s">
        <v>86</v>
      </c>
      <c r="B151" s="8">
        <v>1987</v>
      </c>
      <c r="C151" s="1">
        <v>-0.40256095861365943</v>
      </c>
      <c r="D151" s="6">
        <v>30135.776518770628</v>
      </c>
      <c r="E151" s="6">
        <v>1070.6151518125057</v>
      </c>
      <c r="F151" s="6">
        <v>222.07646660847922</v>
      </c>
      <c r="G151" s="6">
        <v>27726.505084518176</v>
      </c>
      <c r="J151" s="1">
        <v>-0.1745694653029983</v>
      </c>
      <c r="K151" s="1">
        <v>0.11095716923076923</v>
      </c>
      <c r="L151" s="12">
        <v>-0.15000696162435423</v>
      </c>
      <c r="M151" s="12">
        <v>-0.23739190315114664</v>
      </c>
      <c r="N151" s="8">
        <f t="shared" si="6"/>
        <v>4.7339616079495453E-2</v>
      </c>
      <c r="O151" s="8" t="str">
        <f t="shared" si="7"/>
        <v>-</v>
      </c>
      <c r="P151" s="8" t="str">
        <f t="shared" si="8"/>
        <v>cyclic</v>
      </c>
    </row>
    <row r="152" spans="1:16" x14ac:dyDescent="0.2">
      <c r="A152" s="8" t="s">
        <v>146</v>
      </c>
      <c r="B152" s="8">
        <v>1988</v>
      </c>
      <c r="C152" s="1">
        <v>0.27727931546911749</v>
      </c>
      <c r="D152" s="6">
        <v>1854.5967246303462</v>
      </c>
      <c r="E152" s="6">
        <v>299.02854457281273</v>
      </c>
      <c r="F152" s="6">
        <v>17.043077669953057</v>
      </c>
      <c r="G152" s="6">
        <v>1538.5251023875805</v>
      </c>
      <c r="J152" s="1">
        <v>0.35320310539614108</v>
      </c>
      <c r="K152" s="1">
        <v>0.11534856923076921</v>
      </c>
      <c r="L152" s="12">
        <v>0.27718416598715068</v>
      </c>
      <c r="M152" s="12">
        <v>0.12806634466341196</v>
      </c>
      <c r="N152" s="8">
        <f t="shared" si="6"/>
        <v>1.0516124776253924E-2</v>
      </c>
      <c r="O152" s="8" t="str">
        <f t="shared" si="7"/>
        <v>-</v>
      </c>
      <c r="P152" s="8" t="str">
        <f t="shared" si="8"/>
        <v>cyclic</v>
      </c>
    </row>
    <row r="153" spans="1:16" x14ac:dyDescent="0.2">
      <c r="A153" s="8" t="s">
        <v>147</v>
      </c>
      <c r="B153" s="8">
        <v>1988</v>
      </c>
      <c r="C153" s="1">
        <v>0.66464001485273805</v>
      </c>
      <c r="D153" s="6">
        <v>1588.6214215992607</v>
      </c>
      <c r="E153" s="6">
        <v>161.90923786455403</v>
      </c>
      <c r="F153" s="6">
        <v>33.569698440816623</v>
      </c>
      <c r="G153" s="6">
        <v>1328.8436013572489</v>
      </c>
      <c r="J153" s="1">
        <v>0.35320310539614108</v>
      </c>
      <c r="K153" s="1">
        <v>0.11534856923076921</v>
      </c>
      <c r="L153" s="12">
        <v>0.27718416598715068</v>
      </c>
      <c r="M153" s="12">
        <v>0.12806634466341196</v>
      </c>
      <c r="N153" s="8">
        <f t="shared" si="6"/>
        <v>2.5207207813743741E-2</v>
      </c>
      <c r="O153" s="8" t="str">
        <f t="shared" si="7"/>
        <v>profitable</v>
      </c>
      <c r="P153" s="8" t="str">
        <f t="shared" si="8"/>
        <v>cyclic</v>
      </c>
    </row>
    <row r="154" spans="1:16" x14ac:dyDescent="0.2">
      <c r="A154" s="8" t="s">
        <v>89</v>
      </c>
      <c r="B154" s="8">
        <v>1988</v>
      </c>
      <c r="C154" s="1">
        <v>0.30472887799135517</v>
      </c>
      <c r="D154" s="6">
        <v>347.05903618813494</v>
      </c>
      <c r="E154" s="6">
        <v>29.95450014719022</v>
      </c>
      <c r="F154" s="6">
        <v>2.5822844954474329</v>
      </c>
      <c r="G154" s="6">
        <v>314.00579464640782</v>
      </c>
      <c r="J154" s="1">
        <v>0.35320310539614108</v>
      </c>
      <c r="K154" s="1">
        <v>0.11534856923076921</v>
      </c>
      <c r="L154" s="12">
        <v>0.27718416598715068</v>
      </c>
      <c r="M154" s="12">
        <v>0.12806634466341196</v>
      </c>
      <c r="N154" s="8">
        <f t="shared" si="6"/>
        <v>1.1557179800675986E-2</v>
      </c>
      <c r="O154" s="8" t="str">
        <f t="shared" si="7"/>
        <v>-</v>
      </c>
      <c r="P154" s="8" t="str">
        <f t="shared" si="8"/>
        <v>cyclic</v>
      </c>
    </row>
    <row r="155" spans="1:16" x14ac:dyDescent="0.2">
      <c r="A155" s="8" t="s">
        <v>152</v>
      </c>
      <c r="B155" s="8">
        <v>1988</v>
      </c>
      <c r="C155" s="1">
        <v>0.50824135582051089</v>
      </c>
      <c r="D155" s="6">
        <v>1808.6320606113818</v>
      </c>
      <c r="E155" s="6">
        <v>114.13697469877653</v>
      </c>
      <c r="F155" s="6">
        <v>11.878508679058191</v>
      </c>
      <c r="G155" s="6">
        <v>1682.1001203344576</v>
      </c>
      <c r="J155" s="1">
        <v>0.35320310539614108</v>
      </c>
      <c r="K155" s="1">
        <v>0.11534856923076921</v>
      </c>
      <c r="L155" s="12">
        <v>0.27718416598715068</v>
      </c>
      <c r="M155" s="12">
        <v>0.12806634466341196</v>
      </c>
      <c r="N155" s="8">
        <f t="shared" si="6"/>
        <v>1.9275615655709594E-2</v>
      </c>
      <c r="O155" s="8" t="str">
        <f t="shared" si="7"/>
        <v>profitable</v>
      </c>
      <c r="P155" s="8" t="str">
        <f t="shared" si="8"/>
        <v>cyclic</v>
      </c>
    </row>
    <row r="156" spans="1:16" x14ac:dyDescent="0.2">
      <c r="A156" s="8" t="s">
        <v>96</v>
      </c>
      <c r="B156" s="8">
        <v>1988</v>
      </c>
      <c r="C156" s="1">
        <v>0.43069342599275284</v>
      </c>
      <c r="D156" s="6">
        <v>1732.7128964452274</v>
      </c>
      <c r="E156" s="6">
        <v>197.36606981464365</v>
      </c>
      <c r="F156" s="6">
        <v>21.404039725864681</v>
      </c>
      <c r="G156" s="6">
        <v>1514.7680850294641</v>
      </c>
      <c r="J156" s="1">
        <v>0.35320310539614108</v>
      </c>
      <c r="K156" s="1">
        <v>0.11534856923076921</v>
      </c>
      <c r="L156" s="12">
        <v>0.27718416598715068</v>
      </c>
      <c r="M156" s="12">
        <v>0.12806634466341196</v>
      </c>
      <c r="N156" s="8">
        <f t="shared" si="6"/>
        <v>1.6334524630476899E-2</v>
      </c>
      <c r="O156" s="8" t="str">
        <f t="shared" si="7"/>
        <v>profitable</v>
      </c>
      <c r="P156" s="8" t="str">
        <f t="shared" si="8"/>
        <v>cyclic</v>
      </c>
    </row>
    <row r="157" spans="1:16" x14ac:dyDescent="0.2">
      <c r="A157" s="8" t="s">
        <v>156</v>
      </c>
      <c r="B157" s="8">
        <v>1988</v>
      </c>
      <c r="C157" s="1">
        <v>0.25440000092989995</v>
      </c>
      <c r="D157" s="6">
        <v>906.38185790204886</v>
      </c>
      <c r="E157" s="6">
        <v>87.797672845212716</v>
      </c>
      <c r="F157" s="6">
        <v>5.681025889984352</v>
      </c>
      <c r="G157" s="6">
        <v>813.41961606594134</v>
      </c>
      <c r="J157" s="1">
        <v>0.35320310539614108</v>
      </c>
      <c r="K157" s="1">
        <v>0.11534856923076921</v>
      </c>
      <c r="L157" s="12">
        <v>0.27718416598715068</v>
      </c>
      <c r="M157" s="12">
        <v>0.12806634466341196</v>
      </c>
      <c r="N157" s="8">
        <f t="shared" si="6"/>
        <v>9.6484014623727278E-3</v>
      </c>
      <c r="O157" s="8" t="str">
        <f t="shared" si="7"/>
        <v>-</v>
      </c>
      <c r="P157" s="8" t="str">
        <f t="shared" si="8"/>
        <v>cyclic</v>
      </c>
    </row>
    <row r="158" spans="1:16" x14ac:dyDescent="0.2">
      <c r="A158" s="8" t="s">
        <v>160</v>
      </c>
      <c r="B158" s="8">
        <v>1988</v>
      </c>
      <c r="C158" s="1">
        <v>0.45760973504789021</v>
      </c>
      <c r="D158" s="6">
        <v>1621.1582062418984</v>
      </c>
      <c r="E158" s="6">
        <v>131.18005236872958</v>
      </c>
      <c r="F158" s="6">
        <v>18.075991468132031</v>
      </c>
      <c r="G158" s="6">
        <v>1472.4186193041262</v>
      </c>
      <c r="J158" s="1">
        <v>0.35320310539614108</v>
      </c>
      <c r="K158" s="1">
        <v>0.11534856923076921</v>
      </c>
      <c r="L158" s="12">
        <v>0.27718416598715068</v>
      </c>
      <c r="M158" s="12">
        <v>0.12806634466341196</v>
      </c>
      <c r="N158" s="8">
        <f t="shared" si="6"/>
        <v>1.73553554272536E-2</v>
      </c>
      <c r="O158" s="8" t="str">
        <f t="shared" si="7"/>
        <v>profitable</v>
      </c>
      <c r="P158" s="8" t="str">
        <f t="shared" si="8"/>
        <v>cyclic</v>
      </c>
    </row>
    <row r="159" spans="1:16" x14ac:dyDescent="0.2">
      <c r="A159" s="8" t="s">
        <v>151</v>
      </c>
      <c r="B159" s="8">
        <v>1988</v>
      </c>
      <c r="C159" s="1">
        <v>0.74322799442252818</v>
      </c>
      <c r="D159" s="6">
        <v>10922.546958843552</v>
      </c>
      <c r="E159" s="6">
        <v>299.5450014719022</v>
      </c>
      <c r="F159" s="6">
        <v>226.20812180119512</v>
      </c>
      <c r="G159" s="6">
        <v>10397.310292469543</v>
      </c>
      <c r="J159" s="1">
        <v>0.35320310539614108</v>
      </c>
      <c r="K159" s="1">
        <v>0.11534856923076921</v>
      </c>
      <c r="L159" s="12">
        <v>0.27718416598715068</v>
      </c>
      <c r="M159" s="12">
        <v>0.12806634466341196</v>
      </c>
      <c r="N159" s="8">
        <f t="shared" si="6"/>
        <v>2.8187743875986198E-2</v>
      </c>
      <c r="O159" s="8" t="str">
        <f t="shared" si="7"/>
        <v>profitable</v>
      </c>
      <c r="P159" s="8" t="str">
        <f t="shared" si="8"/>
        <v>cyclic</v>
      </c>
    </row>
    <row r="160" spans="1:16" x14ac:dyDescent="0.2">
      <c r="A160" s="8" t="s">
        <v>81</v>
      </c>
      <c r="B160" s="8">
        <v>1988</v>
      </c>
      <c r="C160" s="1">
        <v>1.3387109290186603</v>
      </c>
      <c r="D160" s="6">
        <v>35466.128174273217</v>
      </c>
      <c r="E160" s="6">
        <v>2131.4176225423112</v>
      </c>
      <c r="F160" s="6">
        <v>908.44768549840683</v>
      </c>
      <c r="G160" s="6">
        <v>32426.262866232504</v>
      </c>
      <c r="J160" s="1">
        <v>0.35320310539614108</v>
      </c>
      <c r="K160" s="1">
        <v>0.11534856923076921</v>
      </c>
      <c r="L160" s="12">
        <v>0.27718416598715068</v>
      </c>
      <c r="M160" s="12">
        <v>0.12806634466341196</v>
      </c>
      <c r="N160" s="8">
        <f t="shared" si="6"/>
        <v>5.0772092916765051E-2</v>
      </c>
      <c r="O160" s="8" t="str">
        <f t="shared" si="7"/>
        <v>profitable</v>
      </c>
      <c r="P160" s="8" t="str">
        <f t="shared" si="8"/>
        <v>cyclic</v>
      </c>
    </row>
    <row r="161" spans="1:16" x14ac:dyDescent="0.2">
      <c r="A161" s="8" t="s">
        <v>133</v>
      </c>
      <c r="B161" s="8">
        <v>1988</v>
      </c>
      <c r="C161" s="1">
        <v>0.63957835214085723</v>
      </c>
      <c r="D161" s="6">
        <v>618.19890821011541</v>
      </c>
      <c r="E161" s="6">
        <v>62.491284789827873</v>
      </c>
      <c r="F161" s="6">
        <v>7.2303965872528115</v>
      </c>
      <c r="G161" s="6">
        <v>547.96076993394524</v>
      </c>
      <c r="J161" s="1">
        <v>0.35320310539614108</v>
      </c>
      <c r="K161" s="1">
        <v>0.11534856923076921</v>
      </c>
      <c r="L161" s="12">
        <v>0.27718416598715068</v>
      </c>
      <c r="M161" s="12">
        <v>0.12806634466341196</v>
      </c>
      <c r="N161" s="8">
        <f t="shared" si="6"/>
        <v>2.4256716531216457E-2</v>
      </c>
      <c r="O161" s="8" t="str">
        <f t="shared" si="7"/>
        <v>profitable</v>
      </c>
      <c r="P161" s="8" t="str">
        <f t="shared" si="8"/>
        <v>cyclic</v>
      </c>
    </row>
    <row r="162" spans="1:16" x14ac:dyDescent="0.2">
      <c r="A162" s="8" t="s">
        <v>90</v>
      </c>
      <c r="B162" s="8">
        <v>1988</v>
      </c>
      <c r="C162" s="1">
        <v>0.33587786213008025</v>
      </c>
      <c r="D162" s="6">
        <v>449.83395910694281</v>
      </c>
      <c r="E162" s="6">
        <v>23.240560459026895</v>
      </c>
      <c r="F162" s="6">
        <v>3.6151982936264058</v>
      </c>
      <c r="G162" s="6">
        <v>424.01111415246845</v>
      </c>
      <c r="J162" s="1">
        <v>0.35320310539614108</v>
      </c>
      <c r="K162" s="1">
        <v>0.11534856923076921</v>
      </c>
      <c r="L162" s="12">
        <v>0.27718416598715068</v>
      </c>
      <c r="M162" s="12">
        <v>0.12806634466341196</v>
      </c>
      <c r="N162" s="8">
        <f t="shared" si="6"/>
        <v>1.2738539482346401E-2</v>
      </c>
      <c r="O162" s="8" t="str">
        <f t="shared" si="7"/>
        <v>-</v>
      </c>
      <c r="P162" s="8" t="str">
        <f t="shared" si="8"/>
        <v>cyclic</v>
      </c>
    </row>
    <row r="163" spans="1:16" x14ac:dyDescent="0.2">
      <c r="A163" s="8" t="s">
        <v>163</v>
      </c>
      <c r="B163" s="8">
        <v>1988</v>
      </c>
      <c r="C163" s="1">
        <v>0.62472289161641281</v>
      </c>
      <c r="D163" s="6">
        <v>449.83395910694281</v>
      </c>
      <c r="E163" s="6">
        <v>10.690657811152372</v>
      </c>
      <c r="F163" s="6">
        <v>6.7139396881633253</v>
      </c>
      <c r="G163" s="6">
        <v>392.50724330800978</v>
      </c>
      <c r="J163" s="1">
        <v>0.35320310539614108</v>
      </c>
      <c r="K163" s="1">
        <v>0.11534856923076921</v>
      </c>
      <c r="L163" s="12">
        <v>0.27718416598715068</v>
      </c>
      <c r="M163" s="12">
        <v>0.12806634466341196</v>
      </c>
      <c r="N163" s="8">
        <f t="shared" si="6"/>
        <v>2.3693306757142735E-2</v>
      </c>
      <c r="O163" s="8" t="str">
        <f t="shared" si="7"/>
        <v>profitable</v>
      </c>
      <c r="P163" s="8" t="str">
        <f t="shared" si="8"/>
        <v>cyclic</v>
      </c>
    </row>
    <row r="164" spans="1:16" x14ac:dyDescent="0.2">
      <c r="A164" s="8" t="s">
        <v>97</v>
      </c>
      <c r="B164" s="8">
        <v>1988</v>
      </c>
      <c r="C164" s="1">
        <v>0.35812648967887362</v>
      </c>
      <c r="D164" s="6">
        <v>3808.3531738858737</v>
      </c>
      <c r="E164" s="6">
        <v>416.78071756521564</v>
      </c>
      <c r="F164" s="6">
        <v>38.217810532622003</v>
      </c>
      <c r="G164" s="6">
        <v>3353.3546457880361</v>
      </c>
      <c r="J164" s="1">
        <v>0.35320310539614108</v>
      </c>
      <c r="K164" s="1">
        <v>0.11534856923076921</v>
      </c>
      <c r="L164" s="12">
        <v>0.27718416598715068</v>
      </c>
      <c r="M164" s="12">
        <v>0.12806634466341196</v>
      </c>
      <c r="N164" s="8">
        <f t="shared" si="6"/>
        <v>1.3582343294425453E-2</v>
      </c>
      <c r="O164" s="8" t="str">
        <f t="shared" si="7"/>
        <v>profitable</v>
      </c>
      <c r="P164" s="8" t="str">
        <f t="shared" si="8"/>
        <v>cyclic</v>
      </c>
    </row>
    <row r="165" spans="1:16" x14ac:dyDescent="0.2">
      <c r="A165" s="8" t="s">
        <v>91</v>
      </c>
      <c r="B165" s="8">
        <v>1988</v>
      </c>
      <c r="C165" s="1">
        <v>0.61633520725632673</v>
      </c>
      <c r="D165" s="6">
        <v>6709.808032970609</v>
      </c>
      <c r="E165" s="6">
        <v>557.25699411755602</v>
      </c>
      <c r="F165" s="6">
        <v>66.106483083454279</v>
      </c>
      <c r="G165" s="6">
        <v>6085.9280988705095</v>
      </c>
      <c r="J165" s="1">
        <v>0.35320310539614108</v>
      </c>
      <c r="K165" s="1">
        <v>0.11534856923076921</v>
      </c>
      <c r="L165" s="12">
        <v>0.27718416598715068</v>
      </c>
      <c r="M165" s="12">
        <v>0.12806634466341196</v>
      </c>
      <c r="N165" s="8">
        <f t="shared" si="6"/>
        <v>2.3375194549006089E-2</v>
      </c>
      <c r="O165" s="8" t="str">
        <f t="shared" si="7"/>
        <v>profitable</v>
      </c>
      <c r="P165" s="8" t="str">
        <f t="shared" si="8"/>
        <v>cyclic</v>
      </c>
    </row>
    <row r="166" spans="1:16" x14ac:dyDescent="0.2">
      <c r="A166" s="8" t="s">
        <v>125</v>
      </c>
      <c r="B166" s="8">
        <v>1988</v>
      </c>
      <c r="C166" s="1">
        <v>0.42438176747663364</v>
      </c>
      <c r="D166" s="6">
        <v>2084.9365016242573</v>
      </c>
      <c r="E166" s="6">
        <v>270.62341512289095</v>
      </c>
      <c r="F166" s="6">
        <v>41.316551927158926</v>
      </c>
      <c r="G166" s="6">
        <v>1772.9965345742073</v>
      </c>
      <c r="J166" s="1">
        <v>0.35320310539614108</v>
      </c>
      <c r="K166" s="1">
        <v>0.11534856923076921</v>
      </c>
      <c r="L166" s="12">
        <v>0.27718416598715068</v>
      </c>
      <c r="M166" s="12">
        <v>0.12806634466341196</v>
      </c>
      <c r="N166" s="8">
        <f t="shared" si="6"/>
        <v>1.6095147999052664E-2</v>
      </c>
      <c r="O166" s="8" t="str">
        <f t="shared" si="7"/>
        <v>profitable</v>
      </c>
      <c r="P166" s="8" t="str">
        <f t="shared" si="8"/>
        <v>cyclic</v>
      </c>
    </row>
    <row r="167" spans="1:16" x14ac:dyDescent="0.2">
      <c r="A167" s="8" t="s">
        <v>126</v>
      </c>
      <c r="B167" s="8">
        <v>1988</v>
      </c>
      <c r="C167" s="1">
        <v>1.7803476810870351</v>
      </c>
      <c r="D167" s="6">
        <v>2352.4611753526115</v>
      </c>
      <c r="E167" s="6">
        <v>251.51450985657996</v>
      </c>
      <c r="F167" s="6">
        <v>8.2633103854317849</v>
      </c>
      <c r="G167" s="6">
        <v>2092.6833551105997</v>
      </c>
      <c r="J167" s="1">
        <v>0.35320310539614108</v>
      </c>
      <c r="K167" s="1">
        <v>0.11534856923076921</v>
      </c>
      <c r="L167" s="12">
        <v>0.27718416598715068</v>
      </c>
      <c r="M167" s="12">
        <v>0.12806634466341196</v>
      </c>
      <c r="N167" s="8">
        <f t="shared" si="6"/>
        <v>6.7521655294589852E-2</v>
      </c>
      <c r="O167" s="8" t="str">
        <f t="shared" si="7"/>
        <v>profitable</v>
      </c>
      <c r="P167" s="8" t="str">
        <f t="shared" si="8"/>
        <v>cyclic</v>
      </c>
    </row>
    <row r="168" spans="1:16" x14ac:dyDescent="0.2">
      <c r="A168" s="8" t="s">
        <v>127</v>
      </c>
      <c r="B168" s="8">
        <v>1988</v>
      </c>
      <c r="C168" s="1">
        <v>0.17625950884882183</v>
      </c>
      <c r="D168" s="6">
        <v>1131.557065905065</v>
      </c>
      <c r="E168" s="6">
        <v>178.69408708496235</v>
      </c>
      <c r="F168" s="6">
        <v>10.845594880879217</v>
      </c>
      <c r="G168" s="6">
        <v>942.01738393922346</v>
      </c>
      <c r="J168" s="1">
        <v>0.35320310539614108</v>
      </c>
      <c r="K168" s="1">
        <v>0.11534856923076921</v>
      </c>
      <c r="L168" s="12">
        <v>0.27718416598715068</v>
      </c>
      <c r="M168" s="12">
        <v>0.12806634466341196</v>
      </c>
      <c r="N168" s="8">
        <f t="shared" si="6"/>
        <v>6.6848368581676173E-3</v>
      </c>
      <c r="O168" s="8" t="str">
        <f t="shared" si="7"/>
        <v>-</v>
      </c>
      <c r="P168" s="8" t="str">
        <f t="shared" si="8"/>
        <v>cyclic</v>
      </c>
    </row>
    <row r="169" spans="1:16" x14ac:dyDescent="0.2">
      <c r="A169" s="8" t="s">
        <v>134</v>
      </c>
      <c r="B169" s="8">
        <v>1988</v>
      </c>
      <c r="C169" s="1">
        <v>-0.1472969026197653</v>
      </c>
      <c r="D169" s="6">
        <v>1768.3484224824019</v>
      </c>
      <c r="E169" s="6">
        <v>112.07114710241858</v>
      </c>
      <c r="F169" s="6">
        <v>21.17473286266895</v>
      </c>
      <c r="G169" s="6">
        <v>1633.5531718200459</v>
      </c>
      <c r="J169" s="1">
        <v>0.35320310539614108</v>
      </c>
      <c r="K169" s="1">
        <v>0.11534856923076921</v>
      </c>
      <c r="L169" s="12">
        <v>0.27718416598715068</v>
      </c>
      <c r="M169" s="12">
        <v>0.12806634466341196</v>
      </c>
      <c r="N169" s="8">
        <f t="shared" si="6"/>
        <v>-5.5863979773770663E-3</v>
      </c>
      <c r="O169" s="8" t="str">
        <f t="shared" si="7"/>
        <v>-</v>
      </c>
      <c r="P169" s="8" t="str">
        <f t="shared" si="8"/>
        <v>anticyclic</v>
      </c>
    </row>
    <row r="170" spans="1:16" x14ac:dyDescent="0.2">
      <c r="A170" s="8" t="s">
        <v>92</v>
      </c>
      <c r="B170" s="8">
        <v>1988</v>
      </c>
      <c r="C170" s="1">
        <v>0.73580786113586594</v>
      </c>
      <c r="D170" s="6">
        <v>3629.6590868009116</v>
      </c>
      <c r="E170" s="6">
        <v>128.08131097419266</v>
      </c>
      <c r="F170" s="6">
        <v>40.283638128979952</v>
      </c>
      <c r="G170" s="6">
        <v>3461.2941376977387</v>
      </c>
      <c r="J170" s="1">
        <v>0.35320310539614108</v>
      </c>
      <c r="K170" s="1">
        <v>0.11534856923076921</v>
      </c>
      <c r="L170" s="12">
        <v>0.27718416598715068</v>
      </c>
      <c r="M170" s="12">
        <v>0.12806634466341196</v>
      </c>
      <c r="N170" s="8">
        <f t="shared" si="6"/>
        <v>2.7906327112651515E-2</v>
      </c>
      <c r="O170" s="8" t="str">
        <f t="shared" si="7"/>
        <v>profitable</v>
      </c>
      <c r="P170" s="8" t="str">
        <f t="shared" si="8"/>
        <v>cyclic</v>
      </c>
    </row>
    <row r="171" spans="1:16" x14ac:dyDescent="0.2">
      <c r="A171" s="8" t="s">
        <v>132</v>
      </c>
      <c r="B171" s="8">
        <v>1988</v>
      </c>
      <c r="C171" s="1">
        <v>0.35419274092615749</v>
      </c>
      <c r="D171" s="6">
        <v>748.34604678066603</v>
      </c>
      <c r="E171" s="6">
        <v>68.172310679812227</v>
      </c>
      <c r="F171" s="6">
        <v>13.427879376326651</v>
      </c>
      <c r="G171" s="6">
        <v>1184.2356696121926</v>
      </c>
      <c r="J171" s="1">
        <v>0.35320310539614108</v>
      </c>
      <c r="K171" s="1">
        <v>0.11534856923076921</v>
      </c>
      <c r="L171" s="12">
        <v>0.27718416598715068</v>
      </c>
      <c r="M171" s="12">
        <v>0.12806634466341196</v>
      </c>
      <c r="N171" s="8">
        <f t="shared" si="6"/>
        <v>1.3433151521313897E-2</v>
      </c>
      <c r="O171" s="8" t="str">
        <f t="shared" si="7"/>
        <v>profitable and trusted</v>
      </c>
      <c r="P171" s="8" t="str">
        <f t="shared" si="8"/>
        <v>cyclic</v>
      </c>
    </row>
    <row r="172" spans="1:16" x14ac:dyDescent="0.2">
      <c r="A172" s="8" t="s">
        <v>94</v>
      </c>
      <c r="B172" s="8">
        <v>1988</v>
      </c>
      <c r="C172" s="1">
        <v>8.9399722991612043E-2</v>
      </c>
      <c r="D172" s="6">
        <v>242.21828567296919</v>
      </c>
      <c r="E172" s="6">
        <v>14.460793174505623</v>
      </c>
      <c r="F172" s="6">
        <v>2.5822844954474329</v>
      </c>
      <c r="G172" s="6">
        <v>225.69166490210563</v>
      </c>
      <c r="J172" s="1">
        <v>0.35320310539614108</v>
      </c>
      <c r="K172" s="1">
        <v>0.11534856923076921</v>
      </c>
      <c r="L172" s="12">
        <v>0.27718416598715068</v>
      </c>
      <c r="M172" s="12">
        <v>0.12806634466341196</v>
      </c>
      <c r="N172" s="8">
        <f t="shared" si="6"/>
        <v>3.3905833918831882E-3</v>
      </c>
      <c r="O172" s="8" t="str">
        <f t="shared" si="7"/>
        <v>-</v>
      </c>
      <c r="P172" s="8" t="str">
        <f t="shared" si="8"/>
        <v>cyclic</v>
      </c>
    </row>
    <row r="173" spans="1:16" x14ac:dyDescent="0.2">
      <c r="A173" s="8" t="s">
        <v>157</v>
      </c>
      <c r="B173" s="8">
        <v>1988</v>
      </c>
      <c r="C173" s="1">
        <v>0.66117854625740946</v>
      </c>
      <c r="D173" s="6">
        <v>6603.4179117581753</v>
      </c>
      <c r="E173" s="6">
        <v>557.77345101664548</v>
      </c>
      <c r="F173" s="6">
        <v>100.70909532244988</v>
      </c>
      <c r="G173" s="6">
        <v>7842.3980126738534</v>
      </c>
      <c r="J173" s="1">
        <v>0.35320310539614108</v>
      </c>
      <c r="K173" s="1">
        <v>0.11534856923076921</v>
      </c>
      <c r="L173" s="12">
        <v>0.27718416598715068</v>
      </c>
      <c r="M173" s="12">
        <v>0.12806634466341196</v>
      </c>
      <c r="N173" s="8">
        <f t="shared" si="6"/>
        <v>2.507592778805566E-2</v>
      </c>
      <c r="O173" s="8" t="str">
        <f t="shared" si="7"/>
        <v>profitable and trusted</v>
      </c>
      <c r="P173" s="8" t="str">
        <f t="shared" si="8"/>
        <v>cyclic</v>
      </c>
    </row>
    <row r="174" spans="1:16" x14ac:dyDescent="0.2">
      <c r="A174" s="8" t="s">
        <v>87</v>
      </c>
      <c r="B174" s="8">
        <v>1988</v>
      </c>
      <c r="C174" s="1">
        <v>2.429400933264998</v>
      </c>
      <c r="D174" s="6">
        <v>2999.5816699117381</v>
      </c>
      <c r="E174" s="6">
        <v>161.6510094150093</v>
      </c>
      <c r="F174" s="6">
        <v>3.0987413945369191</v>
      </c>
      <c r="G174" s="6">
        <v>2834.315462203102</v>
      </c>
      <c r="J174" s="1">
        <v>0.35320310539614108</v>
      </c>
      <c r="K174" s="1">
        <v>0.11534856923076921</v>
      </c>
      <c r="L174" s="12">
        <v>0.27718416598715068</v>
      </c>
      <c r="M174" s="12">
        <v>0.12806634466341196</v>
      </c>
      <c r="N174" s="8">
        <f t="shared" si="6"/>
        <v>9.2137717891213902E-2</v>
      </c>
      <c r="O174" s="8" t="str">
        <f t="shared" si="7"/>
        <v>profitable</v>
      </c>
      <c r="P174" s="8" t="str">
        <f t="shared" si="8"/>
        <v>cyclic</v>
      </c>
    </row>
    <row r="175" spans="1:16" x14ac:dyDescent="0.2">
      <c r="A175" s="8" t="s">
        <v>82</v>
      </c>
      <c r="B175" s="8">
        <v>1988</v>
      </c>
      <c r="C175" s="1">
        <v>1.4587984577360888</v>
      </c>
      <c r="D175" s="6">
        <v>3644.119879975417</v>
      </c>
      <c r="E175" s="6">
        <v>396.63889850072565</v>
      </c>
      <c r="F175" s="6">
        <v>27.888672550832275</v>
      </c>
      <c r="G175" s="6">
        <v>3219.592308923859</v>
      </c>
      <c r="J175" s="1">
        <v>0.35320310539614108</v>
      </c>
      <c r="K175" s="1">
        <v>0.11534856923076921</v>
      </c>
      <c r="L175" s="12">
        <v>0.27718416598715068</v>
      </c>
      <c r="M175" s="12">
        <v>0.12806634466341196</v>
      </c>
      <c r="N175" s="8">
        <f t="shared" si="6"/>
        <v>5.5326545288835724E-2</v>
      </c>
      <c r="O175" s="8" t="str">
        <f t="shared" si="7"/>
        <v>profitable</v>
      </c>
      <c r="P175" s="8" t="str">
        <f t="shared" si="8"/>
        <v>cyclic</v>
      </c>
    </row>
    <row r="176" spans="1:16" x14ac:dyDescent="0.2">
      <c r="A176" s="8" t="s">
        <v>83</v>
      </c>
      <c r="B176" s="8">
        <v>1988</v>
      </c>
      <c r="C176" s="1">
        <v>0.44234027399758785</v>
      </c>
      <c r="D176" s="6">
        <v>2259.4989335165037</v>
      </c>
      <c r="E176" s="6">
        <v>142.0256472496088</v>
      </c>
      <c r="F176" s="6">
        <v>21.691189761758434</v>
      </c>
      <c r="G176" s="6">
        <v>2090.6175275142414</v>
      </c>
      <c r="J176" s="1">
        <v>0.35320310539614108</v>
      </c>
      <c r="K176" s="1">
        <v>0.11534856923076921</v>
      </c>
      <c r="L176" s="12">
        <v>0.27718416598715068</v>
      </c>
      <c r="M176" s="12">
        <v>0.12806634466341196</v>
      </c>
      <c r="N176" s="8">
        <f t="shared" si="6"/>
        <v>1.6776244225253346E-2</v>
      </c>
      <c r="O176" s="8" t="str">
        <f t="shared" si="7"/>
        <v>profitable</v>
      </c>
      <c r="P176" s="8" t="str">
        <f t="shared" si="8"/>
        <v>cyclic</v>
      </c>
    </row>
    <row r="177" spans="1:16" x14ac:dyDescent="0.2">
      <c r="A177" s="8" t="s">
        <v>88</v>
      </c>
      <c r="B177" s="8">
        <v>1988</v>
      </c>
      <c r="C177" s="1">
        <v>0.78683929455403823</v>
      </c>
      <c r="D177" s="6">
        <v>4311.8986504981231</v>
      </c>
      <c r="E177" s="6">
        <v>285.08420829739657</v>
      </c>
      <c r="F177" s="6">
        <v>154.42061282775649</v>
      </c>
      <c r="G177" s="6">
        <v>3871.8773724738808</v>
      </c>
      <c r="J177" s="1">
        <v>0.35320310539614108</v>
      </c>
      <c r="K177" s="1">
        <v>0.11534856923076921</v>
      </c>
      <c r="L177" s="12">
        <v>0.27718416598715068</v>
      </c>
      <c r="M177" s="12">
        <v>0.12806634466341196</v>
      </c>
      <c r="N177" s="8">
        <f t="shared" si="6"/>
        <v>2.9841750677978243E-2</v>
      </c>
      <c r="O177" s="8" t="str">
        <f t="shared" si="7"/>
        <v>profitable</v>
      </c>
      <c r="P177" s="8" t="str">
        <f t="shared" si="8"/>
        <v>cyclic</v>
      </c>
    </row>
    <row r="178" spans="1:16" x14ac:dyDescent="0.2">
      <c r="A178" s="8" t="s">
        <v>98</v>
      </c>
      <c r="B178" s="8">
        <v>1988</v>
      </c>
      <c r="C178" s="1">
        <v>1.1009574026193183</v>
      </c>
      <c r="D178" s="6">
        <v>2332.3193562881211</v>
      </c>
      <c r="E178" s="6">
        <v>160.10163871774083</v>
      </c>
      <c r="F178" s="6">
        <v>27.888672550832275</v>
      </c>
      <c r="G178" s="6">
        <v>2144.8455019186376</v>
      </c>
      <c r="J178" s="1">
        <v>0.35320310539614108</v>
      </c>
      <c r="K178" s="1">
        <v>0.11534856923076921</v>
      </c>
      <c r="L178" s="12">
        <v>0.27718416598715068</v>
      </c>
      <c r="M178" s="12">
        <v>0.12806634466341196</v>
      </c>
      <c r="N178" s="8">
        <f t="shared" si="6"/>
        <v>4.1755027415936764E-2</v>
      </c>
      <c r="O178" s="8" t="str">
        <f t="shared" si="7"/>
        <v>profitable</v>
      </c>
      <c r="P178" s="8" t="str">
        <f t="shared" si="8"/>
        <v>cyclic</v>
      </c>
    </row>
    <row r="179" spans="1:16" x14ac:dyDescent="0.2">
      <c r="A179" s="8" t="s">
        <v>95</v>
      </c>
      <c r="B179" s="8">
        <v>1988</v>
      </c>
      <c r="C179" s="1">
        <v>0.12528380294123126</v>
      </c>
      <c r="D179" s="6">
        <v>346.54257928904548</v>
      </c>
      <c r="E179" s="6">
        <v>35.366968449648041</v>
      </c>
      <c r="F179" s="6">
        <v>3.6151982936264058</v>
      </c>
      <c r="G179" s="6">
        <v>375.98062253714619</v>
      </c>
      <c r="J179" s="1">
        <v>0.35320310539614108</v>
      </c>
      <c r="K179" s="1">
        <v>0.11534856923076921</v>
      </c>
      <c r="L179" s="12">
        <v>0.27718416598715068</v>
      </c>
      <c r="M179" s="12">
        <v>0.12806634466341196</v>
      </c>
      <c r="N179" s="8">
        <f t="shared" si="6"/>
        <v>4.7515268203276251E-3</v>
      </c>
      <c r="O179" s="8" t="str">
        <f t="shared" si="7"/>
        <v>-</v>
      </c>
      <c r="P179" s="8" t="str">
        <f t="shared" si="8"/>
        <v>cyclic</v>
      </c>
    </row>
    <row r="180" spans="1:16" x14ac:dyDescent="0.2">
      <c r="A180" s="8" t="s">
        <v>100</v>
      </c>
      <c r="B180" s="8">
        <v>1988</v>
      </c>
      <c r="C180" s="1">
        <v>0.54950940011416849</v>
      </c>
      <c r="D180" s="6">
        <v>905.34894410386994</v>
      </c>
      <c r="E180" s="6">
        <v>105.35720741425526</v>
      </c>
      <c r="F180" s="6">
        <v>6.1974827890738382</v>
      </c>
      <c r="G180" s="6">
        <v>794.31071079963033</v>
      </c>
      <c r="J180" s="1">
        <v>0.35320310539614108</v>
      </c>
      <c r="K180" s="1">
        <v>0.11534856923076921</v>
      </c>
      <c r="L180" s="12">
        <v>0.27718416598715068</v>
      </c>
      <c r="M180" s="12">
        <v>0.12806634466341196</v>
      </c>
      <c r="N180" s="8">
        <f t="shared" si="6"/>
        <v>2.0840751887850981E-2</v>
      </c>
      <c r="O180" s="8" t="str">
        <f t="shared" si="7"/>
        <v>profitable</v>
      </c>
      <c r="P180" s="8" t="str">
        <f t="shared" si="8"/>
        <v>cyclic</v>
      </c>
    </row>
    <row r="181" spans="1:16" x14ac:dyDescent="0.2">
      <c r="A181" s="8" t="s">
        <v>84</v>
      </c>
      <c r="B181" s="8">
        <v>1988</v>
      </c>
      <c r="C181" s="1">
        <v>0.85087312158891149</v>
      </c>
      <c r="D181" s="6">
        <v>26003.60486915565</v>
      </c>
      <c r="E181" s="6">
        <v>847.50577140584744</v>
      </c>
      <c r="F181" s="6">
        <v>236.02080288389536</v>
      </c>
      <c r="G181" s="6">
        <v>29029.009384021861</v>
      </c>
      <c r="J181" s="1">
        <v>0.35320310539614108</v>
      </c>
      <c r="K181" s="1">
        <v>0.11534856923076921</v>
      </c>
      <c r="L181" s="12">
        <v>0.27718416598715068</v>
      </c>
      <c r="M181" s="12">
        <v>0.12806634466341196</v>
      </c>
      <c r="N181" s="8">
        <f t="shared" si="6"/>
        <v>3.2270304404968343E-2</v>
      </c>
      <c r="O181" s="8" t="str">
        <f t="shared" si="7"/>
        <v>profitable and trusted</v>
      </c>
      <c r="P181" s="8" t="str">
        <f t="shared" si="8"/>
        <v>cyclic</v>
      </c>
    </row>
    <row r="182" spans="1:16" x14ac:dyDescent="0.2">
      <c r="A182" s="8" t="s">
        <v>85</v>
      </c>
      <c r="B182" s="8">
        <v>1988</v>
      </c>
      <c r="C182" s="1">
        <v>0.26211069752649718</v>
      </c>
      <c r="D182" s="6">
        <v>6324.531186249852</v>
      </c>
      <c r="E182" s="6">
        <v>714.77634833984939</v>
      </c>
      <c r="F182" s="6">
        <v>6.7139396881633253</v>
      </c>
      <c r="G182" s="6">
        <v>5603.0408982218396</v>
      </c>
      <c r="J182" s="1">
        <v>0.35320310539614108</v>
      </c>
      <c r="K182" s="1">
        <v>0.11534856923076921</v>
      </c>
      <c r="L182" s="12">
        <v>0.27718416598715068</v>
      </c>
      <c r="M182" s="12">
        <v>0.12806634466341196</v>
      </c>
      <c r="N182" s="8">
        <f t="shared" si="6"/>
        <v>9.9408381606690497E-3</v>
      </c>
      <c r="O182" s="8" t="str">
        <f t="shared" si="7"/>
        <v>-</v>
      </c>
      <c r="P182" s="8" t="str">
        <f t="shared" si="8"/>
        <v>cyclic</v>
      </c>
    </row>
    <row r="183" spans="1:16" x14ac:dyDescent="0.2">
      <c r="A183" s="8" t="s">
        <v>135</v>
      </c>
      <c r="B183" s="8">
        <v>1988</v>
      </c>
      <c r="C183" s="1">
        <v>0.29046169342933897</v>
      </c>
      <c r="D183" s="6">
        <v>3841.4064154276011</v>
      </c>
      <c r="E183" s="6">
        <v>416.26426066612618</v>
      </c>
      <c r="F183" s="6">
        <v>35.119069138085088</v>
      </c>
      <c r="G183" s="6">
        <v>3389.5066287243003</v>
      </c>
      <c r="J183" s="1">
        <v>0.35320310539614108</v>
      </c>
      <c r="K183" s="1">
        <v>0.11534856923076921</v>
      </c>
      <c r="L183" s="12">
        <v>0.27718416598715068</v>
      </c>
      <c r="M183" s="12">
        <v>0.12806634466341196</v>
      </c>
      <c r="N183" s="8">
        <f t="shared" si="6"/>
        <v>1.1016081043250943E-2</v>
      </c>
      <c r="O183" s="8" t="str">
        <f t="shared" si="7"/>
        <v>-</v>
      </c>
      <c r="P183" s="8" t="str">
        <f t="shared" si="8"/>
        <v>cyclic</v>
      </c>
    </row>
    <row r="184" spans="1:16" x14ac:dyDescent="0.2">
      <c r="A184" s="8" t="s">
        <v>136</v>
      </c>
      <c r="B184" s="8">
        <v>1988</v>
      </c>
      <c r="C184" s="1">
        <v>1.0911741968949631</v>
      </c>
      <c r="D184" s="6">
        <v>375.98062253714619</v>
      </c>
      <c r="E184" s="6">
        <v>76.435621065244007</v>
      </c>
      <c r="F184" s="6">
        <v>3.6151982936264058</v>
      </c>
      <c r="G184" s="6">
        <v>295.92980317827579</v>
      </c>
      <c r="J184" s="1">
        <v>0.35320310539614108</v>
      </c>
      <c r="K184" s="1">
        <v>0.11534856923076921</v>
      </c>
      <c r="L184" s="12">
        <v>0.27718416598715068</v>
      </c>
      <c r="M184" s="12">
        <v>0.12806634466341196</v>
      </c>
      <c r="N184" s="8">
        <f t="shared" si="6"/>
        <v>4.1383988516280577E-2</v>
      </c>
      <c r="O184" s="8" t="str">
        <f t="shared" si="7"/>
        <v>profitable</v>
      </c>
      <c r="P184" s="8" t="str">
        <f t="shared" si="8"/>
        <v>cyclic</v>
      </c>
    </row>
    <row r="185" spans="1:16" x14ac:dyDescent="0.2">
      <c r="A185" s="8" t="s">
        <v>140</v>
      </c>
      <c r="B185" s="8">
        <v>1988</v>
      </c>
      <c r="C185" s="1">
        <v>0.90436034608667071</v>
      </c>
      <c r="D185" s="6">
        <v>608.90268402650463</v>
      </c>
      <c r="E185" s="6">
        <v>74.886250367975549</v>
      </c>
      <c r="F185" s="6">
        <v>9.8126810827002444</v>
      </c>
      <c r="G185" s="6">
        <v>524.72020947491831</v>
      </c>
      <c r="J185" s="1">
        <v>0.35320310539614108</v>
      </c>
      <c r="K185" s="1">
        <v>0.11534856923076921</v>
      </c>
      <c r="L185" s="12">
        <v>0.27718416598715068</v>
      </c>
      <c r="M185" s="12">
        <v>0.12806634466341196</v>
      </c>
      <c r="N185" s="8">
        <f t="shared" si="6"/>
        <v>3.4298866563679344E-2</v>
      </c>
      <c r="O185" s="8" t="str">
        <f t="shared" si="7"/>
        <v>profitable</v>
      </c>
      <c r="P185" s="8" t="str">
        <f t="shared" si="8"/>
        <v>cyclic</v>
      </c>
    </row>
    <row r="186" spans="1:16" x14ac:dyDescent="0.2">
      <c r="A186" s="8" t="s">
        <v>153</v>
      </c>
      <c r="B186" s="8">
        <v>1988</v>
      </c>
      <c r="C186" s="1">
        <v>0.37565835443652096</v>
      </c>
      <c r="D186" s="6">
        <v>1716.7027325734532</v>
      </c>
      <c r="E186" s="6">
        <v>123.94965578147678</v>
      </c>
      <c r="F186" s="6">
        <v>8.779767284521272</v>
      </c>
      <c r="G186" s="6">
        <v>1576.7429129202023</v>
      </c>
      <c r="J186" s="1">
        <v>0.35320310539614108</v>
      </c>
      <c r="K186" s="1">
        <v>0.11534856923076921</v>
      </c>
      <c r="L186" s="12">
        <v>0.27718416598715068</v>
      </c>
      <c r="M186" s="12">
        <v>0.12806634466341196</v>
      </c>
      <c r="N186" s="8">
        <f t="shared" si="6"/>
        <v>1.4247258659785126E-2</v>
      </c>
      <c r="O186" s="8" t="str">
        <f t="shared" si="7"/>
        <v>profitable</v>
      </c>
      <c r="P186" s="8" t="str">
        <f t="shared" si="8"/>
        <v>cyclic</v>
      </c>
    </row>
    <row r="187" spans="1:16" x14ac:dyDescent="0.2">
      <c r="A187" s="8" t="s">
        <v>137</v>
      </c>
      <c r="B187" s="8">
        <v>1988</v>
      </c>
      <c r="C187" s="1">
        <v>0.91973924174207122</v>
      </c>
      <c r="D187" s="6">
        <v>685.85476199083814</v>
      </c>
      <c r="E187" s="6">
        <v>54.227974404396086</v>
      </c>
      <c r="F187" s="6">
        <v>7.7468534863422986</v>
      </c>
      <c r="G187" s="6">
        <v>624.91284789827876</v>
      </c>
      <c r="J187" s="1">
        <v>0.35320310539614108</v>
      </c>
      <c r="K187" s="1">
        <v>0.11534856923076921</v>
      </c>
      <c r="L187" s="12">
        <v>0.27718416598715068</v>
      </c>
      <c r="M187" s="12">
        <v>0.12806634466341196</v>
      </c>
      <c r="N187" s="8">
        <f t="shared" si="6"/>
        <v>3.4882128194138738E-2</v>
      </c>
      <c r="O187" s="8" t="str">
        <f t="shared" si="7"/>
        <v>profitable</v>
      </c>
      <c r="P187" s="8" t="str">
        <f t="shared" si="8"/>
        <v>cyclic</v>
      </c>
    </row>
    <row r="188" spans="1:16" x14ac:dyDescent="0.2">
      <c r="A188" s="8" t="s">
        <v>138</v>
      </c>
      <c r="B188" s="8">
        <v>1988</v>
      </c>
      <c r="C188" s="1">
        <v>0.5570395470197298</v>
      </c>
      <c r="D188" s="6">
        <v>8330.4497823134188</v>
      </c>
      <c r="E188" s="6">
        <v>531.95060606217112</v>
      </c>
      <c r="F188" s="6">
        <v>87.281215946123226</v>
      </c>
      <c r="G188" s="6">
        <v>7711.2179603051236</v>
      </c>
      <c r="J188" s="1">
        <v>0.35320310539614108</v>
      </c>
      <c r="K188" s="1">
        <v>0.11534856923076921</v>
      </c>
      <c r="L188" s="12">
        <v>0.27718416598715068</v>
      </c>
      <c r="M188" s="12">
        <v>0.12806634466341196</v>
      </c>
      <c r="N188" s="8">
        <f t="shared" si="6"/>
        <v>2.1126341039383722E-2</v>
      </c>
      <c r="O188" s="8" t="str">
        <f t="shared" si="7"/>
        <v>profitable</v>
      </c>
      <c r="P188" s="8" t="str">
        <f t="shared" si="8"/>
        <v>cyclic</v>
      </c>
    </row>
    <row r="189" spans="1:16" x14ac:dyDescent="0.2">
      <c r="A189" s="8" t="s">
        <v>139</v>
      </c>
      <c r="B189" s="8">
        <v>1988</v>
      </c>
      <c r="C189" s="1">
        <v>0.26939614513566601</v>
      </c>
      <c r="D189" s="6">
        <v>10760.121264079908</v>
      </c>
      <c r="E189" s="6">
        <v>821.68292645137308</v>
      </c>
      <c r="F189" s="6">
        <v>117.23571609331344</v>
      </c>
      <c r="G189" s="6">
        <v>9244.5784937018088</v>
      </c>
      <c r="J189" s="1">
        <v>0.35320310539614108</v>
      </c>
      <c r="K189" s="1">
        <v>0.11534856923076921</v>
      </c>
      <c r="L189" s="12">
        <v>0.27718416598715068</v>
      </c>
      <c r="M189" s="12">
        <v>0.12806634466341196</v>
      </c>
      <c r="N189" s="8">
        <f t="shared" si="6"/>
        <v>1.0217146820690295E-2</v>
      </c>
      <c r="O189" s="8" t="str">
        <f t="shared" si="7"/>
        <v>-</v>
      </c>
      <c r="P189" s="8" t="str">
        <f t="shared" si="8"/>
        <v>cyclic</v>
      </c>
    </row>
    <row r="190" spans="1:16" x14ac:dyDescent="0.2">
      <c r="A190" s="8" t="s">
        <v>99</v>
      </c>
      <c r="B190" s="8">
        <v>1988</v>
      </c>
      <c r="C190" s="1">
        <v>1.1333469625212584</v>
      </c>
      <c r="D190" s="6">
        <v>1147.0507728777495</v>
      </c>
      <c r="E190" s="6">
        <v>93.995155634286547</v>
      </c>
      <c r="F190" s="6">
        <v>11.362051779968704</v>
      </c>
      <c r="G190" s="6">
        <v>1042.2100223625839</v>
      </c>
      <c r="J190" s="1">
        <v>0.35320310539614108</v>
      </c>
      <c r="K190" s="1">
        <v>0.11534856923076921</v>
      </c>
      <c r="L190" s="12">
        <v>0.27718416598715068</v>
      </c>
      <c r="M190" s="12">
        <v>0.12806634466341196</v>
      </c>
      <c r="N190" s="8">
        <f t="shared" si="6"/>
        <v>4.2983437305799933E-2</v>
      </c>
      <c r="O190" s="8" t="str">
        <f t="shared" si="7"/>
        <v>profitable</v>
      </c>
      <c r="P190" s="8" t="str">
        <f t="shared" si="8"/>
        <v>cyclic</v>
      </c>
    </row>
    <row r="191" spans="1:16" x14ac:dyDescent="0.2">
      <c r="A191" s="8" t="s">
        <v>86</v>
      </c>
      <c r="B191" s="8">
        <v>1988</v>
      </c>
      <c r="C191" s="1">
        <v>1.191328891976646</v>
      </c>
      <c r="D191" s="6">
        <v>28770.264477578028</v>
      </c>
      <c r="E191" s="6">
        <v>1625.8063183337038</v>
      </c>
      <c r="F191" s="6">
        <v>266.49175993017508</v>
      </c>
      <c r="G191" s="6">
        <v>26877.966399314148</v>
      </c>
      <c r="J191" s="1">
        <v>0.35320310539614108</v>
      </c>
      <c r="K191" s="1">
        <v>0.11534856923076921</v>
      </c>
      <c r="L191" s="12">
        <v>0.27718416598715068</v>
      </c>
      <c r="M191" s="12">
        <v>0.12806634466341196</v>
      </c>
      <c r="N191" s="8">
        <f t="shared" si="6"/>
        <v>4.5182466122245205E-2</v>
      </c>
      <c r="O191" s="8" t="str">
        <f t="shared" si="7"/>
        <v>profitable</v>
      </c>
      <c r="P191" s="8" t="str">
        <f t="shared" si="8"/>
        <v>cyclic</v>
      </c>
    </row>
    <row r="192" spans="1:16" x14ac:dyDescent="0.2">
      <c r="A192" s="8" t="s">
        <v>146</v>
      </c>
      <c r="B192" s="8">
        <v>1989</v>
      </c>
      <c r="C192" s="1">
        <v>0.30600019383271726</v>
      </c>
      <c r="D192" s="6">
        <v>2207.3367867084658</v>
      </c>
      <c r="E192" s="6">
        <v>323.3020188300186</v>
      </c>
      <c r="F192" s="6">
        <v>19.108905266311002</v>
      </c>
      <c r="G192" s="6">
        <v>1864.9258626121359</v>
      </c>
      <c r="J192" s="1">
        <v>0.21269925099051179</v>
      </c>
      <c r="K192" s="1">
        <v>0.12652369999999999</v>
      </c>
      <c r="L192" s="12">
        <v>0.23086766656307103</v>
      </c>
      <c r="M192" s="12">
        <v>7.7086229927088232E-2</v>
      </c>
      <c r="N192" s="8">
        <f t="shared" si="6"/>
        <v>2.3583943822318286E-2</v>
      </c>
      <c r="O192" s="8" t="str">
        <f t="shared" si="7"/>
        <v>profitable</v>
      </c>
      <c r="P192" s="8" t="str">
        <f t="shared" si="8"/>
        <v>cyclic</v>
      </c>
    </row>
    <row r="193" spans="1:16" x14ac:dyDescent="0.2">
      <c r="A193" s="8" t="s">
        <v>147</v>
      </c>
      <c r="B193" s="8">
        <v>1989</v>
      </c>
      <c r="C193" s="1">
        <v>0.25509326033066004</v>
      </c>
      <c r="D193" s="6">
        <v>1707.4065083898427</v>
      </c>
      <c r="E193" s="6">
        <v>168.88140600226211</v>
      </c>
      <c r="F193" s="6">
        <v>15.493706972684597</v>
      </c>
      <c r="G193" s="6">
        <v>1424.3881276888039</v>
      </c>
      <c r="J193" s="1">
        <v>0.21269925099051179</v>
      </c>
      <c r="K193" s="1">
        <v>0.12652369999999999</v>
      </c>
      <c r="L193" s="12">
        <v>0.23086766656307103</v>
      </c>
      <c r="M193" s="12">
        <v>7.7086229927088232E-2</v>
      </c>
      <c r="N193" s="8">
        <f t="shared" si="6"/>
        <v>1.96604617982012E-2</v>
      </c>
      <c r="O193" s="8" t="str">
        <f t="shared" si="7"/>
        <v>profitable</v>
      </c>
      <c r="P193" s="8" t="str">
        <f t="shared" si="8"/>
        <v>cyclic</v>
      </c>
    </row>
    <row r="194" spans="1:16" x14ac:dyDescent="0.2">
      <c r="A194" s="8" t="s">
        <v>89</v>
      </c>
      <c r="B194" s="8">
        <v>1989</v>
      </c>
      <c r="C194" s="1">
        <v>0.35353987992979302</v>
      </c>
      <c r="D194" s="6">
        <v>403.352838188889</v>
      </c>
      <c r="E194" s="6">
        <v>37.184896734443029</v>
      </c>
      <c r="F194" s="6">
        <v>2.5822844954474329</v>
      </c>
      <c r="G194" s="6">
        <v>363.58565695899853</v>
      </c>
      <c r="J194" s="1">
        <v>0.21269925099051179</v>
      </c>
      <c r="K194" s="1">
        <v>0.12652369999999999</v>
      </c>
      <c r="L194" s="12">
        <v>0.23086766656307103</v>
      </c>
      <c r="M194" s="12">
        <v>7.7086229927088232E-2</v>
      </c>
      <c r="N194" s="8">
        <f t="shared" si="6"/>
        <v>2.7247906489142604E-2</v>
      </c>
      <c r="O194" s="8" t="str">
        <f t="shared" si="7"/>
        <v>profitable</v>
      </c>
      <c r="P194" s="8" t="str">
        <f t="shared" si="8"/>
        <v>cyclic</v>
      </c>
    </row>
    <row r="195" spans="1:16" x14ac:dyDescent="0.2">
      <c r="A195" s="8" t="s">
        <v>152</v>
      </c>
      <c r="B195" s="8">
        <v>1989</v>
      </c>
      <c r="C195" s="1">
        <v>0.20367136014680298</v>
      </c>
      <c r="D195" s="6">
        <v>1910.8905266311003</v>
      </c>
      <c r="E195" s="6">
        <v>138.41044895598239</v>
      </c>
      <c r="F195" s="6">
        <v>13.427879376326651</v>
      </c>
      <c r="G195" s="6">
        <v>1758.5357413997017</v>
      </c>
      <c r="J195" s="1">
        <v>0.21269925099051179</v>
      </c>
      <c r="K195" s="1">
        <v>0.12652369999999999</v>
      </c>
      <c r="L195" s="12">
        <v>0.23086766656307103</v>
      </c>
      <c r="M195" s="12">
        <v>7.7086229927088232E-2</v>
      </c>
      <c r="N195" s="8">
        <f t="shared" ref="N195:N258" si="9">C195/SUMIF(B:B,B195,C:C)</f>
        <v>1.5697290435519276E-2</v>
      </c>
      <c r="O195" s="8" t="str">
        <f t="shared" ref="O195:O258" si="10">IF(C195&gt;J195,IF(G195&gt;D195,"profitable and trusted","profitable"),"-")</f>
        <v>-</v>
      </c>
      <c r="P195" s="8" t="str">
        <f t="shared" ref="P195:P258" si="11">IF(  ((C195&gt;0)*(J195&lt;0))+((C195&lt;0)*(J195&gt;0)),"anticyclic","cyclic")</f>
        <v>cyclic</v>
      </c>
    </row>
    <row r="196" spans="1:16" x14ac:dyDescent="0.2">
      <c r="A196" s="8" t="s">
        <v>96</v>
      </c>
      <c r="B196" s="8">
        <v>1989</v>
      </c>
      <c r="C196" s="1">
        <v>6.3895387455980404E-2</v>
      </c>
      <c r="D196" s="6">
        <v>1389.2690585507189</v>
      </c>
      <c r="E196" s="6">
        <v>193.15488025946797</v>
      </c>
      <c r="F196" s="6">
        <v>5.1645689908948658</v>
      </c>
      <c r="G196" s="6">
        <v>1190.4331524012664</v>
      </c>
      <c r="J196" s="1">
        <v>0.21269925099051179</v>
      </c>
      <c r="K196" s="1">
        <v>0.12652369999999999</v>
      </c>
      <c r="L196" s="12">
        <v>0.23086766656307103</v>
      </c>
      <c r="M196" s="12">
        <v>7.7086229927088232E-2</v>
      </c>
      <c r="N196" s="8">
        <f t="shared" si="9"/>
        <v>4.9245237703701922E-3</v>
      </c>
      <c r="O196" s="8" t="str">
        <f t="shared" si="10"/>
        <v>-</v>
      </c>
      <c r="P196" s="8" t="str">
        <f t="shared" si="11"/>
        <v>cyclic</v>
      </c>
    </row>
    <row r="197" spans="1:16" x14ac:dyDescent="0.2">
      <c r="A197" s="8" t="s">
        <v>156</v>
      </c>
      <c r="B197" s="8">
        <v>1989</v>
      </c>
      <c r="C197" s="1">
        <v>0.37809994615952741</v>
      </c>
      <c r="D197" s="6">
        <v>1148.6001435750181</v>
      </c>
      <c r="E197" s="6">
        <v>101.22555222153936</v>
      </c>
      <c r="F197" s="6">
        <v>6.1974827890738382</v>
      </c>
      <c r="G197" s="6">
        <v>1041.177108564405</v>
      </c>
      <c r="J197" s="1">
        <v>0.21269925099051179</v>
      </c>
      <c r="K197" s="1">
        <v>0.12652369999999999</v>
      </c>
      <c r="L197" s="12">
        <v>0.23086766656307103</v>
      </c>
      <c r="M197" s="12">
        <v>7.7086229927088232E-2</v>
      </c>
      <c r="N197" s="8">
        <f t="shared" si="9"/>
        <v>2.9140791637284436E-2</v>
      </c>
      <c r="O197" s="8" t="str">
        <f t="shared" si="10"/>
        <v>profitable</v>
      </c>
      <c r="P197" s="8" t="str">
        <f t="shared" si="11"/>
        <v>cyclic</v>
      </c>
    </row>
    <row r="198" spans="1:16" x14ac:dyDescent="0.2">
      <c r="A198" s="8" t="s">
        <v>160</v>
      </c>
      <c r="B198" s="8">
        <v>1989</v>
      </c>
      <c r="C198" s="1">
        <v>7.0092582535508971E-2</v>
      </c>
      <c r="D198" s="6">
        <v>1824.1257675840666</v>
      </c>
      <c r="E198" s="6">
        <v>143.57501794687727</v>
      </c>
      <c r="F198" s="6">
        <v>19.108905266311002</v>
      </c>
      <c r="G198" s="6">
        <v>1660.9253874717888</v>
      </c>
      <c r="J198" s="1">
        <v>0.21269925099051179</v>
      </c>
      <c r="K198" s="1">
        <v>0.12652369999999999</v>
      </c>
      <c r="L198" s="12">
        <v>0.23086766656307103</v>
      </c>
      <c r="M198" s="12">
        <v>7.7086229927088232E-2</v>
      </c>
      <c r="N198" s="8">
        <f t="shared" si="9"/>
        <v>5.4021519011923837E-3</v>
      </c>
      <c r="O198" s="8" t="str">
        <f t="shared" si="10"/>
        <v>-</v>
      </c>
      <c r="P198" s="8" t="str">
        <f t="shared" si="11"/>
        <v>cyclic</v>
      </c>
    </row>
    <row r="199" spans="1:16" x14ac:dyDescent="0.2">
      <c r="A199" s="8" t="s">
        <v>151</v>
      </c>
      <c r="B199" s="8">
        <v>1989</v>
      </c>
      <c r="C199" s="1">
        <v>-1.9781323706862391E-3</v>
      </c>
      <c r="D199" s="6">
        <v>12605.679992976187</v>
      </c>
      <c r="E199" s="6">
        <v>311.93996705004986</v>
      </c>
      <c r="F199" s="6">
        <v>253.06388055384841</v>
      </c>
      <c r="G199" s="6">
        <v>12039.643231574111</v>
      </c>
      <c r="J199" s="1">
        <v>0.21269925099051179</v>
      </c>
      <c r="K199" s="1">
        <v>0.12652369999999999</v>
      </c>
      <c r="L199" s="12">
        <v>0.23086766656307103</v>
      </c>
      <c r="M199" s="12">
        <v>7.7086229927088232E-2</v>
      </c>
      <c r="N199" s="8">
        <f t="shared" si="9"/>
        <v>-1.5245795147723711E-4</v>
      </c>
      <c r="O199" s="8" t="str">
        <f t="shared" si="10"/>
        <v>-</v>
      </c>
      <c r="P199" s="8" t="str">
        <f t="shared" si="11"/>
        <v>anticyclic</v>
      </c>
    </row>
    <row r="200" spans="1:16" x14ac:dyDescent="0.2">
      <c r="A200" s="8" t="s">
        <v>81</v>
      </c>
      <c r="B200" s="8">
        <v>1989</v>
      </c>
      <c r="C200" s="1">
        <v>0.13983138154322056</v>
      </c>
      <c r="D200" s="6">
        <v>38852.536061602987</v>
      </c>
      <c r="E200" s="6">
        <v>2244.0052265438189</v>
      </c>
      <c r="F200" s="6">
        <v>328.46658782091345</v>
      </c>
      <c r="G200" s="6">
        <v>36151.982936264059</v>
      </c>
      <c r="J200" s="1">
        <v>0.21269925099051179</v>
      </c>
      <c r="K200" s="1">
        <v>0.12652369999999999</v>
      </c>
      <c r="L200" s="12">
        <v>0.23086766656307103</v>
      </c>
      <c r="M200" s="12">
        <v>7.7086229927088232E-2</v>
      </c>
      <c r="N200" s="8">
        <f t="shared" si="9"/>
        <v>1.0777037117549279E-2</v>
      </c>
      <c r="O200" s="8" t="str">
        <f t="shared" si="10"/>
        <v>-</v>
      </c>
      <c r="P200" s="8" t="str">
        <f t="shared" si="11"/>
        <v>cyclic</v>
      </c>
    </row>
    <row r="201" spans="1:16" x14ac:dyDescent="0.2">
      <c r="A201" s="8" t="s">
        <v>133</v>
      </c>
      <c r="B201" s="8">
        <v>1989</v>
      </c>
      <c r="C201" s="1">
        <v>0.14628299812300047</v>
      </c>
      <c r="D201" s="6">
        <v>652.80152044911097</v>
      </c>
      <c r="E201" s="6">
        <v>64.557112386185821</v>
      </c>
      <c r="F201" s="6">
        <v>8.2633103854317849</v>
      </c>
      <c r="G201" s="6">
        <v>625.94576169645768</v>
      </c>
      <c r="J201" s="1">
        <v>0.21269925099051179</v>
      </c>
      <c r="K201" s="1">
        <v>0.12652369999999999</v>
      </c>
      <c r="L201" s="12">
        <v>0.23086766656307103</v>
      </c>
      <c r="M201" s="12">
        <v>7.7086229927088232E-2</v>
      </c>
      <c r="N201" s="8">
        <f t="shared" si="9"/>
        <v>1.127427393650321E-2</v>
      </c>
      <c r="O201" s="8" t="str">
        <f t="shared" si="10"/>
        <v>-</v>
      </c>
      <c r="P201" s="8" t="str">
        <f t="shared" si="11"/>
        <v>cyclic</v>
      </c>
    </row>
    <row r="202" spans="1:16" x14ac:dyDescent="0.2">
      <c r="A202" s="8" t="s">
        <v>90</v>
      </c>
      <c r="B202" s="8">
        <v>1989</v>
      </c>
      <c r="C202" s="1">
        <v>0.12384910951697468</v>
      </c>
      <c r="D202" s="6">
        <v>518.00626978675507</v>
      </c>
      <c r="E202" s="6">
        <v>25.822844954474327</v>
      </c>
      <c r="F202" s="6">
        <v>4.1316551927158924</v>
      </c>
      <c r="G202" s="6">
        <v>488.05176963956478</v>
      </c>
      <c r="J202" s="1">
        <v>0.21269925099051179</v>
      </c>
      <c r="K202" s="1">
        <v>0.12652369999999999</v>
      </c>
      <c r="L202" s="12">
        <v>0.23086766656307103</v>
      </c>
      <c r="M202" s="12">
        <v>7.7086229927088232E-2</v>
      </c>
      <c r="N202" s="8">
        <f t="shared" si="9"/>
        <v>9.5452568336908718E-3</v>
      </c>
      <c r="O202" s="8" t="str">
        <f t="shared" si="10"/>
        <v>-</v>
      </c>
      <c r="P202" s="8" t="str">
        <f t="shared" si="11"/>
        <v>cyclic</v>
      </c>
    </row>
    <row r="203" spans="1:16" x14ac:dyDescent="0.2">
      <c r="A203" s="8" t="s">
        <v>163</v>
      </c>
      <c r="B203" s="8">
        <v>1989</v>
      </c>
      <c r="C203" s="1">
        <v>1.7756356300504355</v>
      </c>
      <c r="D203" s="6">
        <v>443.12001941877946</v>
      </c>
      <c r="E203" s="6">
        <v>12.394965578147676</v>
      </c>
      <c r="F203" s="6">
        <v>7.2303965872528115</v>
      </c>
      <c r="G203" s="6">
        <v>424.01111415246845</v>
      </c>
      <c r="J203" s="1">
        <v>0.21269925099051179</v>
      </c>
      <c r="K203" s="1">
        <v>0.12652369999999999</v>
      </c>
      <c r="L203" s="12">
        <v>0.23086766656307103</v>
      </c>
      <c r="M203" s="12">
        <v>7.7086229927088232E-2</v>
      </c>
      <c r="N203" s="8">
        <f t="shared" si="9"/>
        <v>0.13685119092084316</v>
      </c>
      <c r="O203" s="8" t="str">
        <f t="shared" si="10"/>
        <v>profitable</v>
      </c>
      <c r="P203" s="8" t="str">
        <f t="shared" si="11"/>
        <v>cyclic</v>
      </c>
    </row>
    <row r="204" spans="1:16" x14ac:dyDescent="0.2">
      <c r="A204" s="8" t="s">
        <v>97</v>
      </c>
      <c r="B204" s="8">
        <v>1989</v>
      </c>
      <c r="C204" s="1">
        <v>1.0339177489275535</v>
      </c>
      <c r="D204" s="6">
        <v>4461.1546943349849</v>
      </c>
      <c r="E204" s="6">
        <v>451.89978670330072</v>
      </c>
      <c r="F204" s="6">
        <v>36.151982936264062</v>
      </c>
      <c r="G204" s="6">
        <v>3967.4218988054358</v>
      </c>
      <c r="J204" s="1">
        <v>0.21269925099051179</v>
      </c>
      <c r="K204" s="1">
        <v>0.12652369999999999</v>
      </c>
      <c r="L204" s="12">
        <v>0.23086766656307103</v>
      </c>
      <c r="M204" s="12">
        <v>7.7086229927088232E-2</v>
      </c>
      <c r="N204" s="8">
        <f t="shared" si="9"/>
        <v>7.9685760332999192E-2</v>
      </c>
      <c r="O204" s="8" t="str">
        <f t="shared" si="10"/>
        <v>profitable</v>
      </c>
      <c r="P204" s="8" t="str">
        <f t="shared" si="11"/>
        <v>cyclic</v>
      </c>
    </row>
    <row r="205" spans="1:16" x14ac:dyDescent="0.2">
      <c r="A205" s="8" t="s">
        <v>91</v>
      </c>
      <c r="B205" s="8">
        <v>1989</v>
      </c>
      <c r="C205" s="1">
        <v>0.27081921890345856</v>
      </c>
      <c r="D205" s="6">
        <v>7477.7794419166758</v>
      </c>
      <c r="E205" s="6">
        <v>545.89494233758728</v>
      </c>
      <c r="F205" s="6">
        <v>72.820422771617601</v>
      </c>
      <c r="G205" s="6">
        <v>6858.5476199083814</v>
      </c>
      <c r="J205" s="1">
        <v>0.21269925099051179</v>
      </c>
      <c r="K205" s="1">
        <v>0.12652369999999999</v>
      </c>
      <c r="L205" s="12">
        <v>0.23086766656307103</v>
      </c>
      <c r="M205" s="12">
        <v>7.7086229927088232E-2</v>
      </c>
      <c r="N205" s="8">
        <f t="shared" si="9"/>
        <v>2.0872487577948698E-2</v>
      </c>
      <c r="O205" s="8" t="str">
        <f t="shared" si="10"/>
        <v>profitable</v>
      </c>
      <c r="P205" s="8" t="str">
        <f t="shared" si="11"/>
        <v>cyclic</v>
      </c>
    </row>
    <row r="206" spans="1:16" x14ac:dyDescent="0.2">
      <c r="A206" s="8" t="s">
        <v>125</v>
      </c>
      <c r="B206" s="8">
        <v>1989</v>
      </c>
      <c r="C206" s="1">
        <v>0.55868807722139957</v>
      </c>
      <c r="D206" s="6">
        <v>1644.9152236000148</v>
      </c>
      <c r="E206" s="6">
        <v>290.24877728829142</v>
      </c>
      <c r="F206" s="6">
        <v>39.250724330800978</v>
      </c>
      <c r="G206" s="6">
        <v>1940.328569879201</v>
      </c>
      <c r="J206" s="1">
        <v>0.21269925099051179</v>
      </c>
      <c r="K206" s="1">
        <v>0.12652369999999999</v>
      </c>
      <c r="L206" s="12">
        <v>0.23086766656307103</v>
      </c>
      <c r="M206" s="12">
        <v>7.7086229927088232E-2</v>
      </c>
      <c r="N206" s="8">
        <f t="shared" si="9"/>
        <v>4.3059019219417682E-2</v>
      </c>
      <c r="O206" s="8" t="str">
        <f t="shared" si="10"/>
        <v>profitable and trusted</v>
      </c>
      <c r="P206" s="8" t="str">
        <f t="shared" si="11"/>
        <v>cyclic</v>
      </c>
    </row>
    <row r="207" spans="1:16" x14ac:dyDescent="0.2">
      <c r="A207" s="8" t="s">
        <v>126</v>
      </c>
      <c r="B207" s="8">
        <v>1989</v>
      </c>
      <c r="C207" s="1">
        <v>0.40315797662280073</v>
      </c>
      <c r="D207" s="6">
        <v>2652.0061768245137</v>
      </c>
      <c r="E207" s="6">
        <v>271.13987202198047</v>
      </c>
      <c r="F207" s="6">
        <v>8.779767284521272</v>
      </c>
      <c r="G207" s="6">
        <v>2372.0865375180119</v>
      </c>
      <c r="J207" s="1">
        <v>0.21269925099051179</v>
      </c>
      <c r="K207" s="1">
        <v>0.12652369999999999</v>
      </c>
      <c r="L207" s="12">
        <v>0.23086766656307103</v>
      </c>
      <c r="M207" s="12">
        <v>7.7086229927088232E-2</v>
      </c>
      <c r="N207" s="8">
        <f t="shared" si="9"/>
        <v>3.1072055717028271E-2</v>
      </c>
      <c r="O207" s="8" t="str">
        <f t="shared" si="10"/>
        <v>profitable</v>
      </c>
      <c r="P207" s="8" t="str">
        <f t="shared" si="11"/>
        <v>cyclic</v>
      </c>
    </row>
    <row r="208" spans="1:16" x14ac:dyDescent="0.2">
      <c r="A208" s="8" t="s">
        <v>127</v>
      </c>
      <c r="B208" s="8">
        <v>1989</v>
      </c>
      <c r="C208" s="1">
        <v>0.41585820142404295</v>
      </c>
      <c r="D208" s="6">
        <v>934.78698735197065</v>
      </c>
      <c r="E208" s="6">
        <v>186.44094057130465</v>
      </c>
      <c r="F208" s="6">
        <v>12.911422477237164</v>
      </c>
      <c r="G208" s="6">
        <v>1025.1669446926308</v>
      </c>
      <c r="J208" s="1">
        <v>0.21269925099051179</v>
      </c>
      <c r="K208" s="1">
        <v>0.12652369999999999</v>
      </c>
      <c r="L208" s="12">
        <v>0.23086766656307103</v>
      </c>
      <c r="M208" s="12">
        <v>7.7086229927088232E-2</v>
      </c>
      <c r="N208" s="8">
        <f t="shared" si="9"/>
        <v>3.2050883163154173E-2</v>
      </c>
      <c r="O208" s="8" t="str">
        <f t="shared" si="10"/>
        <v>profitable and trusted</v>
      </c>
      <c r="P208" s="8" t="str">
        <f t="shared" si="11"/>
        <v>cyclic</v>
      </c>
    </row>
    <row r="209" spans="1:16" x14ac:dyDescent="0.2">
      <c r="A209" s="8" t="s">
        <v>134</v>
      </c>
      <c r="B209" s="8">
        <v>1989</v>
      </c>
      <c r="C209" s="1">
        <v>0.20737463778935655</v>
      </c>
      <c r="D209" s="6">
        <v>1716.1862756743637</v>
      </c>
      <c r="E209" s="6">
        <v>120.85091438693985</v>
      </c>
      <c r="F209" s="6">
        <v>23.240560459026895</v>
      </c>
      <c r="G209" s="6">
        <v>1571.5783439293075</v>
      </c>
      <c r="J209" s="1">
        <v>0.21269925099051179</v>
      </c>
      <c r="K209" s="1">
        <v>0.12652369999999999</v>
      </c>
      <c r="L209" s="12">
        <v>0.23086766656307103</v>
      </c>
      <c r="M209" s="12">
        <v>7.7086229927088232E-2</v>
      </c>
      <c r="N209" s="8">
        <f t="shared" si="9"/>
        <v>1.5982708202045844E-2</v>
      </c>
      <c r="O209" s="8" t="str">
        <f t="shared" si="10"/>
        <v>-</v>
      </c>
      <c r="P209" s="8" t="str">
        <f t="shared" si="11"/>
        <v>cyclic</v>
      </c>
    </row>
    <row r="210" spans="1:16" x14ac:dyDescent="0.2">
      <c r="A210" s="8" t="s">
        <v>92</v>
      </c>
      <c r="B210" s="8">
        <v>1989</v>
      </c>
      <c r="C210" s="1">
        <v>0.60585074169931263</v>
      </c>
      <c r="D210" s="6">
        <v>4068.647451026975</v>
      </c>
      <c r="E210" s="6">
        <v>178.17763018587286</v>
      </c>
      <c r="F210" s="6">
        <v>43.898836422606358</v>
      </c>
      <c r="G210" s="6">
        <v>3847.0874413175852</v>
      </c>
      <c r="J210" s="1">
        <v>0.21269925099051179</v>
      </c>
      <c r="K210" s="1">
        <v>0.12652369999999999</v>
      </c>
      <c r="L210" s="12">
        <v>0.23086766656307103</v>
      </c>
      <c r="M210" s="12">
        <v>7.7086229927088232E-2</v>
      </c>
      <c r="N210" s="8">
        <f t="shared" si="9"/>
        <v>4.6693924203059636E-2</v>
      </c>
      <c r="O210" s="8" t="str">
        <f t="shared" si="10"/>
        <v>profitable</v>
      </c>
      <c r="P210" s="8" t="str">
        <f t="shared" si="11"/>
        <v>cyclic</v>
      </c>
    </row>
    <row r="211" spans="1:16" x14ac:dyDescent="0.2">
      <c r="A211" s="8" t="s">
        <v>101</v>
      </c>
      <c r="B211" s="8">
        <v>1989</v>
      </c>
      <c r="C211" s="1">
        <v>0.15873015839038088</v>
      </c>
      <c r="D211" s="6">
        <v>578.81906965454209</v>
      </c>
      <c r="E211" s="6">
        <v>71.271052074349143</v>
      </c>
      <c r="F211" s="6">
        <v>5.1129233009859174</v>
      </c>
      <c r="G211" s="6">
        <v>485.46948514411736</v>
      </c>
      <c r="J211" s="1">
        <v>0.21269925099051179</v>
      </c>
      <c r="K211" s="1">
        <v>0.12652369999999999</v>
      </c>
      <c r="L211" s="12">
        <v>0.23086766656307103</v>
      </c>
      <c r="M211" s="12">
        <v>7.7086229927088232E-2</v>
      </c>
      <c r="N211" s="8">
        <f t="shared" si="9"/>
        <v>1.2233597278153673E-2</v>
      </c>
      <c r="O211" s="8" t="str">
        <f t="shared" si="10"/>
        <v>-</v>
      </c>
      <c r="P211" s="8" t="str">
        <f t="shared" si="11"/>
        <v>cyclic</v>
      </c>
    </row>
    <row r="212" spans="1:16" x14ac:dyDescent="0.2">
      <c r="A212" s="8" t="s">
        <v>132</v>
      </c>
      <c r="B212" s="8">
        <v>1989</v>
      </c>
      <c r="C212" s="1">
        <v>-1.1090573012939003E-2</v>
      </c>
      <c r="D212" s="6">
        <v>1278.2308252464793</v>
      </c>
      <c r="E212" s="6">
        <v>68.688767578901718</v>
      </c>
      <c r="F212" s="6">
        <v>14.460793174505623</v>
      </c>
      <c r="J212" s="1">
        <v>0.21269925099051179</v>
      </c>
      <c r="K212" s="1">
        <v>0.12652369999999999</v>
      </c>
      <c r="L212" s="12">
        <v>0.23086766656307103</v>
      </c>
      <c r="M212" s="12">
        <v>7.7086229927088232E-2</v>
      </c>
      <c r="N212" s="8">
        <f t="shared" si="9"/>
        <v>-8.5476890592252634E-4</v>
      </c>
      <c r="O212" s="8" t="str">
        <f t="shared" si="10"/>
        <v>-</v>
      </c>
      <c r="P212" s="8" t="str">
        <f t="shared" si="11"/>
        <v>anticyclic</v>
      </c>
    </row>
    <row r="213" spans="1:16" x14ac:dyDescent="0.2">
      <c r="A213" s="8" t="s">
        <v>94</v>
      </c>
      <c r="B213" s="8">
        <v>1989</v>
      </c>
      <c r="C213" s="1">
        <v>0.1355416338584948</v>
      </c>
      <c r="D213" s="6">
        <v>260.81073404019071</v>
      </c>
      <c r="E213" s="6">
        <v>20.141819064489976</v>
      </c>
      <c r="F213" s="6">
        <v>2.5822844954474329</v>
      </c>
      <c r="G213" s="6">
        <v>238.60308737934278</v>
      </c>
      <c r="J213" s="1">
        <v>0.21269925099051179</v>
      </c>
      <c r="K213" s="1">
        <v>0.12652369999999999</v>
      </c>
      <c r="L213" s="12">
        <v>0.23086766656307103</v>
      </c>
      <c r="M213" s="12">
        <v>7.7086229927088232E-2</v>
      </c>
      <c r="N213" s="8">
        <f t="shared" si="9"/>
        <v>1.0446419129562647E-2</v>
      </c>
      <c r="O213" s="8" t="str">
        <f t="shared" si="10"/>
        <v>-</v>
      </c>
      <c r="P213" s="8" t="str">
        <f t="shared" si="11"/>
        <v>cyclic</v>
      </c>
    </row>
    <row r="214" spans="1:16" x14ac:dyDescent="0.2">
      <c r="A214" s="8" t="s">
        <v>157</v>
      </c>
      <c r="B214" s="8">
        <v>1989</v>
      </c>
      <c r="C214" s="1">
        <v>0.48922709962095912</v>
      </c>
      <c r="D214" s="6">
        <v>7287.7233030517446</v>
      </c>
      <c r="E214" s="6">
        <v>573.78361488841961</v>
      </c>
      <c r="F214" s="6">
        <v>304.19311356370758</v>
      </c>
      <c r="G214" s="6">
        <v>8853.6206210910677</v>
      </c>
      <c r="J214" s="1">
        <v>0.21269925099051179</v>
      </c>
      <c r="K214" s="1">
        <v>0.12652369999999999</v>
      </c>
      <c r="L214" s="12">
        <v>0.23086766656307103</v>
      </c>
      <c r="M214" s="12">
        <v>7.7086229927088232E-2</v>
      </c>
      <c r="N214" s="8">
        <f t="shared" si="9"/>
        <v>3.7705546160940989E-2</v>
      </c>
      <c r="O214" s="8" t="str">
        <f t="shared" si="10"/>
        <v>profitable and trusted</v>
      </c>
      <c r="P214" s="8" t="str">
        <f t="shared" si="11"/>
        <v>cyclic</v>
      </c>
    </row>
    <row r="215" spans="1:16" x14ac:dyDescent="0.2">
      <c r="A215" s="8" t="s">
        <v>87</v>
      </c>
      <c r="B215" s="8">
        <v>1989</v>
      </c>
      <c r="C215" s="1">
        <v>0.3083824161314464</v>
      </c>
      <c r="D215" s="6">
        <v>3372.9800079534366</v>
      </c>
      <c r="E215" s="6">
        <v>173.01306119497801</v>
      </c>
      <c r="F215" s="6">
        <v>3.6151982936264058</v>
      </c>
      <c r="G215" s="6">
        <v>3196.3517484648323</v>
      </c>
      <c r="J215" s="1">
        <v>0.21269925099051179</v>
      </c>
      <c r="K215" s="1">
        <v>0.12652369999999999</v>
      </c>
      <c r="L215" s="12">
        <v>0.23086766656307103</v>
      </c>
      <c r="M215" s="12">
        <v>7.7086229927088232E-2</v>
      </c>
      <c r="N215" s="8">
        <f t="shared" si="9"/>
        <v>2.376754565655835E-2</v>
      </c>
      <c r="O215" s="8" t="str">
        <f t="shared" si="10"/>
        <v>profitable</v>
      </c>
      <c r="P215" s="8" t="str">
        <f t="shared" si="11"/>
        <v>cyclic</v>
      </c>
    </row>
    <row r="216" spans="1:16" x14ac:dyDescent="0.2">
      <c r="A216" s="8" t="s">
        <v>82</v>
      </c>
      <c r="B216" s="8">
        <v>1989</v>
      </c>
      <c r="C216" s="1">
        <v>0.54546436753573857</v>
      </c>
      <c r="D216" s="6">
        <v>4065.5487096324382</v>
      </c>
      <c r="E216" s="6">
        <v>430.20859694154228</v>
      </c>
      <c r="F216" s="6">
        <v>30.987413945369195</v>
      </c>
      <c r="G216" s="6">
        <v>3605.3856125437055</v>
      </c>
      <c r="J216" s="1">
        <v>0.21269925099051179</v>
      </c>
      <c r="K216" s="1">
        <v>0.12652369999999999</v>
      </c>
      <c r="L216" s="12">
        <v>0.23086766656307103</v>
      </c>
      <c r="M216" s="12">
        <v>7.7086229927088232E-2</v>
      </c>
      <c r="N216" s="8">
        <f t="shared" si="9"/>
        <v>4.2039845922685178E-2</v>
      </c>
      <c r="O216" s="8" t="str">
        <f t="shared" si="10"/>
        <v>profitable</v>
      </c>
      <c r="P216" s="8" t="str">
        <f t="shared" si="11"/>
        <v>cyclic</v>
      </c>
    </row>
    <row r="217" spans="1:16" x14ac:dyDescent="0.2">
      <c r="A217" s="8" t="s">
        <v>83</v>
      </c>
      <c r="B217" s="8">
        <v>1989</v>
      </c>
      <c r="C217" s="1">
        <v>0.31253637149200486</v>
      </c>
      <c r="D217" s="6">
        <v>2357.6257443435061</v>
      </c>
      <c r="E217" s="6">
        <v>145.6408455432352</v>
      </c>
      <c r="F217" s="6">
        <v>23.240560459026895</v>
      </c>
      <c r="G217" s="6">
        <v>2187.7114245430648</v>
      </c>
      <c r="J217" s="1">
        <v>0.21269925099051179</v>
      </c>
      <c r="K217" s="1">
        <v>0.12652369999999999</v>
      </c>
      <c r="L217" s="12">
        <v>0.23086766656307103</v>
      </c>
      <c r="M217" s="12">
        <v>7.7086229927088232E-2</v>
      </c>
      <c r="N217" s="8">
        <f t="shared" si="9"/>
        <v>2.4087697904296417E-2</v>
      </c>
      <c r="O217" s="8" t="str">
        <f t="shared" si="10"/>
        <v>profitable</v>
      </c>
      <c r="P217" s="8" t="str">
        <f t="shared" si="11"/>
        <v>cyclic</v>
      </c>
    </row>
    <row r="218" spans="1:16" x14ac:dyDescent="0.2">
      <c r="A218" s="8" t="s">
        <v>98</v>
      </c>
      <c r="B218" s="8">
        <v>1989</v>
      </c>
      <c r="C218" s="1">
        <v>0.22299112470661905</v>
      </c>
      <c r="D218" s="6">
        <v>2387.0637875916068</v>
      </c>
      <c r="E218" s="6">
        <v>163.20038011227774</v>
      </c>
      <c r="F218" s="6">
        <v>29.95450014719022</v>
      </c>
      <c r="G218" s="6">
        <v>2194.4253642312283</v>
      </c>
      <c r="J218" s="1">
        <v>0.21269925099051179</v>
      </c>
      <c r="K218" s="1">
        <v>0.12652369999999999</v>
      </c>
      <c r="L218" s="12">
        <v>0.23086766656307103</v>
      </c>
      <c r="M218" s="12">
        <v>7.7086229927088232E-2</v>
      </c>
      <c r="N218" s="8">
        <f t="shared" si="9"/>
        <v>1.718629681924792E-2</v>
      </c>
      <c r="O218" s="8" t="str">
        <f t="shared" si="10"/>
        <v>profitable</v>
      </c>
      <c r="P218" s="8" t="str">
        <f t="shared" si="11"/>
        <v>cyclic</v>
      </c>
    </row>
    <row r="219" spans="1:16" x14ac:dyDescent="0.2">
      <c r="A219" s="8" t="s">
        <v>95</v>
      </c>
      <c r="B219" s="8">
        <v>1989</v>
      </c>
      <c r="C219" s="1">
        <v>-4.9119925096433044E-2</v>
      </c>
      <c r="D219" s="6">
        <v>429.69214004245282</v>
      </c>
      <c r="E219" s="6">
        <v>36.151982936264062</v>
      </c>
      <c r="F219" s="6">
        <v>3.6151982936264058</v>
      </c>
      <c r="G219" s="6">
        <v>389.40850191347289</v>
      </c>
      <c r="J219" s="1">
        <v>0.21269925099051179</v>
      </c>
      <c r="K219" s="1">
        <v>0.12652369999999999</v>
      </c>
      <c r="L219" s="12">
        <v>0.23086766656307103</v>
      </c>
      <c r="M219" s="12">
        <v>7.7086229927088232E-2</v>
      </c>
      <c r="N219" s="8">
        <f t="shared" si="9"/>
        <v>-3.7857543144696518E-3</v>
      </c>
      <c r="O219" s="8" t="str">
        <f t="shared" si="10"/>
        <v>-</v>
      </c>
      <c r="P219" s="8" t="str">
        <f t="shared" si="11"/>
        <v>anticyclic</v>
      </c>
    </row>
    <row r="220" spans="1:16" x14ac:dyDescent="0.2">
      <c r="A220" s="8" t="s">
        <v>100</v>
      </c>
      <c r="B220" s="8">
        <v>1989</v>
      </c>
      <c r="C220" s="1">
        <v>0.13001032693065839</v>
      </c>
      <c r="D220" s="6">
        <v>972.48834098550321</v>
      </c>
      <c r="E220" s="6">
        <v>117.75217299240293</v>
      </c>
      <c r="F220" s="6">
        <v>6.7139396881633253</v>
      </c>
      <c r="G220" s="6">
        <v>848.0222283049369</v>
      </c>
      <c r="J220" s="1">
        <v>0.21269925099051179</v>
      </c>
      <c r="K220" s="1">
        <v>0.12652369999999999</v>
      </c>
      <c r="L220" s="12">
        <v>0.23086766656307103</v>
      </c>
      <c r="M220" s="12">
        <v>7.7086229927088232E-2</v>
      </c>
      <c r="N220" s="8">
        <f t="shared" si="9"/>
        <v>1.0020112105974919E-2</v>
      </c>
      <c r="O220" s="8" t="str">
        <f t="shared" si="10"/>
        <v>-</v>
      </c>
      <c r="P220" s="8" t="str">
        <f t="shared" si="11"/>
        <v>cyclic</v>
      </c>
    </row>
    <row r="221" spans="1:16" x14ac:dyDescent="0.2">
      <c r="A221" s="8" t="s">
        <v>84</v>
      </c>
      <c r="B221" s="8">
        <v>1989</v>
      </c>
      <c r="C221" s="1">
        <v>0.47089859277290136</v>
      </c>
      <c r="D221" s="6">
        <v>31909.289510243925</v>
      </c>
      <c r="E221" s="6">
        <v>874.36153015850073</v>
      </c>
      <c r="F221" s="6">
        <v>241.7018287738797</v>
      </c>
      <c r="G221" s="6">
        <v>30785.995754724292</v>
      </c>
      <c r="J221" s="1">
        <v>0.21269925099051179</v>
      </c>
      <c r="K221" s="1">
        <v>0.12652369999999999</v>
      </c>
      <c r="L221" s="12">
        <v>0.23086766656307103</v>
      </c>
      <c r="M221" s="12">
        <v>7.7086229927088232E-2</v>
      </c>
      <c r="N221" s="8">
        <f t="shared" si="9"/>
        <v>3.6292937657536335E-2</v>
      </c>
      <c r="O221" s="8" t="str">
        <f t="shared" si="10"/>
        <v>profitable</v>
      </c>
      <c r="P221" s="8" t="str">
        <f t="shared" si="11"/>
        <v>cyclic</v>
      </c>
    </row>
    <row r="222" spans="1:16" x14ac:dyDescent="0.2">
      <c r="A222" s="8" t="s">
        <v>85</v>
      </c>
      <c r="B222" s="8">
        <v>1989</v>
      </c>
      <c r="C222" s="1">
        <v>0.3401788713728221</v>
      </c>
      <c r="D222" s="6">
        <v>6717.5548864569519</v>
      </c>
      <c r="E222" s="6">
        <v>790.69551250600387</v>
      </c>
      <c r="F222" s="6">
        <v>7.2303965872528115</v>
      </c>
      <c r="G222" s="6">
        <v>5920.145434262784</v>
      </c>
      <c r="J222" s="1">
        <v>0.21269925099051179</v>
      </c>
      <c r="K222" s="1">
        <v>0.12652369999999999</v>
      </c>
      <c r="L222" s="12">
        <v>0.23086766656307103</v>
      </c>
      <c r="M222" s="12">
        <v>7.7086229927088232E-2</v>
      </c>
      <c r="N222" s="8">
        <f t="shared" si="9"/>
        <v>2.6218151340067841E-2</v>
      </c>
      <c r="O222" s="8" t="str">
        <f t="shared" si="10"/>
        <v>profitable</v>
      </c>
      <c r="P222" s="8" t="str">
        <f t="shared" si="11"/>
        <v>cyclic</v>
      </c>
    </row>
    <row r="223" spans="1:16" x14ac:dyDescent="0.2">
      <c r="A223" s="8" t="s">
        <v>135</v>
      </c>
      <c r="B223" s="8">
        <v>1989</v>
      </c>
      <c r="C223" s="1">
        <v>0.28117155748231043</v>
      </c>
      <c r="D223" s="6">
        <v>4150.2476410831141</v>
      </c>
      <c r="E223" s="6">
        <v>425.56048484973689</v>
      </c>
      <c r="F223" s="6">
        <v>39.250724330800978</v>
      </c>
      <c r="G223" s="6">
        <v>3685.4364319025763</v>
      </c>
      <c r="J223" s="1">
        <v>0.21269925099051179</v>
      </c>
      <c r="K223" s="1">
        <v>0.12652369999999999</v>
      </c>
      <c r="L223" s="12">
        <v>0.23086766656307103</v>
      </c>
      <c r="M223" s="12">
        <v>7.7086229927088232E-2</v>
      </c>
      <c r="N223" s="8">
        <f t="shared" si="9"/>
        <v>2.1670359528339459E-2</v>
      </c>
      <c r="O223" s="8" t="str">
        <f t="shared" si="10"/>
        <v>profitable</v>
      </c>
      <c r="P223" s="8" t="str">
        <f t="shared" si="11"/>
        <v>cyclic</v>
      </c>
    </row>
    <row r="224" spans="1:16" x14ac:dyDescent="0.2">
      <c r="A224" s="8" t="s">
        <v>136</v>
      </c>
      <c r="B224" s="8">
        <v>1989</v>
      </c>
      <c r="C224" s="1">
        <v>0.13885383574979543</v>
      </c>
      <c r="D224" s="6">
        <v>430.7250538406318</v>
      </c>
      <c r="E224" s="6">
        <v>80.567276257959904</v>
      </c>
      <c r="F224" s="6">
        <v>3.6151982936264058</v>
      </c>
      <c r="G224" s="6">
        <v>347.57549308722446</v>
      </c>
      <c r="J224" s="1">
        <v>0.21269925099051179</v>
      </c>
      <c r="K224" s="1">
        <v>0.12652369999999999</v>
      </c>
      <c r="L224" s="12">
        <v>0.23086766656307103</v>
      </c>
      <c r="M224" s="12">
        <v>7.7086229927088232E-2</v>
      </c>
      <c r="N224" s="8">
        <f t="shared" si="9"/>
        <v>1.0701696037574392E-2</v>
      </c>
      <c r="O224" s="8" t="str">
        <f t="shared" si="10"/>
        <v>-</v>
      </c>
      <c r="P224" s="8" t="str">
        <f t="shared" si="11"/>
        <v>cyclic</v>
      </c>
    </row>
    <row r="225" spans="1:16" x14ac:dyDescent="0.2">
      <c r="A225" s="8" t="s">
        <v>140</v>
      </c>
      <c r="B225" s="8">
        <v>1989</v>
      </c>
      <c r="C225" s="1">
        <v>0.10500417437105006</v>
      </c>
      <c r="D225" s="6">
        <v>646.08758076094773</v>
      </c>
      <c r="E225" s="6">
        <v>66.62293998254377</v>
      </c>
      <c r="F225" s="6">
        <v>10.329137981789732</v>
      </c>
      <c r="G225" s="6">
        <v>568.61904589752464</v>
      </c>
      <c r="J225" s="1">
        <v>0.21269925099051179</v>
      </c>
      <c r="K225" s="1">
        <v>0.12652369999999999</v>
      </c>
      <c r="L225" s="12">
        <v>0.23086766656307103</v>
      </c>
      <c r="M225" s="12">
        <v>7.7086229927088232E-2</v>
      </c>
      <c r="N225" s="8">
        <f t="shared" si="9"/>
        <v>8.0928463425403961E-3</v>
      </c>
      <c r="O225" s="8" t="str">
        <f t="shared" si="10"/>
        <v>-</v>
      </c>
      <c r="P225" s="8" t="str">
        <f t="shared" si="11"/>
        <v>cyclic</v>
      </c>
    </row>
    <row r="226" spans="1:16" x14ac:dyDescent="0.2">
      <c r="A226" s="8" t="s">
        <v>153</v>
      </c>
      <c r="B226" s="8">
        <v>1989</v>
      </c>
      <c r="C226" s="1">
        <v>0.52195704165991086</v>
      </c>
      <c r="D226" s="6">
        <v>1633.5531718200459</v>
      </c>
      <c r="E226" s="6">
        <v>123.94965578147678</v>
      </c>
      <c r="F226" s="6">
        <v>16.52662077086357</v>
      </c>
      <c r="G226" s="6">
        <v>1793.6548105377867</v>
      </c>
      <c r="J226" s="1">
        <v>0.21269925099051179</v>
      </c>
      <c r="K226" s="1">
        <v>0.12652369999999999</v>
      </c>
      <c r="L226" s="12">
        <v>0.23086766656307103</v>
      </c>
      <c r="M226" s="12">
        <v>7.7086229927088232E-2</v>
      </c>
      <c r="N226" s="8">
        <f t="shared" si="9"/>
        <v>4.0228097224344408E-2</v>
      </c>
      <c r="O226" s="8" t="str">
        <f t="shared" si="10"/>
        <v>profitable and trusted</v>
      </c>
      <c r="P226" s="8" t="str">
        <f t="shared" si="11"/>
        <v>cyclic</v>
      </c>
    </row>
    <row r="227" spans="1:16" x14ac:dyDescent="0.2">
      <c r="A227" s="8" t="s">
        <v>137</v>
      </c>
      <c r="B227" s="8">
        <v>1989</v>
      </c>
      <c r="C227" s="1">
        <v>0.44533055817103984</v>
      </c>
      <c r="D227" s="6">
        <v>730.78651221162352</v>
      </c>
      <c r="E227" s="6">
        <v>65.590026184364788</v>
      </c>
      <c r="F227" s="6">
        <v>8.779767284521272</v>
      </c>
      <c r="G227" s="6">
        <v>656.41671874273743</v>
      </c>
      <c r="J227" s="1">
        <v>0.21269925099051179</v>
      </c>
      <c r="K227" s="1">
        <v>0.12652369999999999</v>
      </c>
      <c r="L227" s="12">
        <v>0.23086766656307103</v>
      </c>
      <c r="M227" s="12">
        <v>7.7086229927088232E-2</v>
      </c>
      <c r="N227" s="8">
        <f t="shared" si="9"/>
        <v>3.4322366710685774E-2</v>
      </c>
      <c r="O227" s="8" t="str">
        <f t="shared" si="10"/>
        <v>profitable</v>
      </c>
      <c r="P227" s="8" t="str">
        <f t="shared" si="11"/>
        <v>cyclic</v>
      </c>
    </row>
    <row r="228" spans="1:16" x14ac:dyDescent="0.2">
      <c r="A228" s="8" t="s">
        <v>138</v>
      </c>
      <c r="B228" s="8">
        <v>1989</v>
      </c>
      <c r="C228" s="1">
        <v>8.4779353040742952E-2</v>
      </c>
      <c r="D228" s="6">
        <v>9309.6520629870847</v>
      </c>
      <c r="E228" s="6">
        <v>576.88235628295649</v>
      </c>
      <c r="F228" s="6">
        <v>99.159724625181411</v>
      </c>
      <c r="G228" s="6">
        <v>8634.1264389780354</v>
      </c>
      <c r="J228" s="1">
        <v>0.21269925099051179</v>
      </c>
      <c r="K228" s="1">
        <v>0.12652369999999999</v>
      </c>
      <c r="L228" s="12">
        <v>0.23086766656307103</v>
      </c>
      <c r="M228" s="12">
        <v>7.7086229927088232E-2</v>
      </c>
      <c r="N228" s="8">
        <f t="shared" si="9"/>
        <v>6.5340857283848995E-3</v>
      </c>
      <c r="O228" s="8" t="str">
        <f t="shared" si="10"/>
        <v>-</v>
      </c>
      <c r="P228" s="8" t="str">
        <f t="shared" si="11"/>
        <v>cyclic</v>
      </c>
    </row>
    <row r="229" spans="1:16" x14ac:dyDescent="0.2">
      <c r="A229" s="8" t="s">
        <v>139</v>
      </c>
      <c r="B229" s="8">
        <v>1989</v>
      </c>
      <c r="C229" s="1">
        <v>0.34587111047503633</v>
      </c>
      <c r="D229" s="6">
        <v>10979.357217743394</v>
      </c>
      <c r="E229" s="6">
        <v>843.37411621313151</v>
      </c>
      <c r="F229" s="6">
        <v>125.49902647874524</v>
      </c>
      <c r="G229" s="6">
        <v>10011.000531950607</v>
      </c>
      <c r="J229" s="1">
        <v>0.21269925099051179</v>
      </c>
      <c r="K229" s="1">
        <v>0.12652369999999999</v>
      </c>
      <c r="L229" s="12">
        <v>0.23086766656307103</v>
      </c>
      <c r="M229" s="12">
        <v>7.7086229927088232E-2</v>
      </c>
      <c r="N229" s="8">
        <f t="shared" si="9"/>
        <v>2.6656861673967865E-2</v>
      </c>
      <c r="O229" s="8" t="str">
        <f t="shared" si="10"/>
        <v>profitable</v>
      </c>
      <c r="P229" s="8" t="str">
        <f t="shared" si="11"/>
        <v>cyclic</v>
      </c>
    </row>
    <row r="230" spans="1:16" x14ac:dyDescent="0.2">
      <c r="A230" s="8" t="s">
        <v>99</v>
      </c>
      <c r="B230" s="8">
        <v>1989</v>
      </c>
      <c r="C230" s="1">
        <v>0.4880398524498421</v>
      </c>
      <c r="D230" s="6">
        <v>1246.7269544020205</v>
      </c>
      <c r="E230" s="6">
        <v>100.70909532244988</v>
      </c>
      <c r="F230" s="6">
        <v>11.878508679058191</v>
      </c>
      <c r="G230" s="6">
        <v>1133.6228935014231</v>
      </c>
      <c r="J230" s="1">
        <v>0.21269925099051179</v>
      </c>
      <c r="K230" s="1">
        <v>0.12652369999999999</v>
      </c>
      <c r="L230" s="12">
        <v>0.23086766656307103</v>
      </c>
      <c r="M230" s="12">
        <v>7.7086229927088232E-2</v>
      </c>
      <c r="N230" s="8">
        <f t="shared" si="9"/>
        <v>3.7614043047050363E-2</v>
      </c>
      <c r="O230" s="8" t="str">
        <f t="shared" si="10"/>
        <v>profitable</v>
      </c>
      <c r="P230" s="8" t="str">
        <f t="shared" si="11"/>
        <v>cyclic</v>
      </c>
    </row>
    <row r="231" spans="1:16" x14ac:dyDescent="0.2">
      <c r="A231" s="8" t="s">
        <v>86</v>
      </c>
      <c r="B231" s="8">
        <v>1989</v>
      </c>
      <c r="C231" s="1">
        <v>0.20049921359827022</v>
      </c>
      <c r="D231" s="6">
        <v>35892.205116022044</v>
      </c>
      <c r="E231" s="6">
        <v>1707.4065083898427</v>
      </c>
      <c r="F231" s="6">
        <v>255.12970815020637</v>
      </c>
      <c r="G231" s="6">
        <v>33903.846054527523</v>
      </c>
      <c r="J231" s="1">
        <v>0.21269925099051179</v>
      </c>
      <c r="K231" s="1">
        <v>0.12652369999999999</v>
      </c>
      <c r="L231" s="12">
        <v>0.23086766656307103</v>
      </c>
      <c r="M231" s="12">
        <v>7.7086229927088232E-2</v>
      </c>
      <c r="N231" s="8">
        <f t="shared" si="9"/>
        <v>1.5452807825689117E-2</v>
      </c>
      <c r="O231" s="8" t="str">
        <f t="shared" si="10"/>
        <v>-</v>
      </c>
      <c r="P231" s="8" t="str">
        <f t="shared" si="11"/>
        <v>cyclic</v>
      </c>
    </row>
    <row r="232" spans="1:16" x14ac:dyDescent="0.2">
      <c r="A232" s="8" t="s">
        <v>146</v>
      </c>
      <c r="B232" s="8">
        <v>1990</v>
      </c>
      <c r="C232" s="1">
        <v>-7.9317225838120217E-2</v>
      </c>
      <c r="D232" s="6">
        <v>2474.34500353773</v>
      </c>
      <c r="E232" s="6">
        <v>384.60545275194067</v>
      </c>
      <c r="F232" s="6">
        <v>21.17473286266895</v>
      </c>
      <c r="G232" s="6">
        <v>2068.4098808533936</v>
      </c>
      <c r="J232" s="1">
        <v>-0.15726062629028689</v>
      </c>
      <c r="K232" s="1">
        <v>0.12263439999999999</v>
      </c>
      <c r="L232" s="12">
        <v>-0.1354337684941129</v>
      </c>
      <c r="M232" s="12">
        <v>-0.16287336609319758</v>
      </c>
      <c r="N232" s="8">
        <f t="shared" si="9"/>
        <v>2.1208461942812909E-2</v>
      </c>
      <c r="O232" s="8" t="str">
        <f t="shared" si="10"/>
        <v>profitable</v>
      </c>
      <c r="P232" s="8" t="str">
        <f t="shared" si="11"/>
        <v>cyclic</v>
      </c>
    </row>
    <row r="233" spans="1:16" x14ac:dyDescent="0.2">
      <c r="A233" s="8" t="s">
        <v>147</v>
      </c>
      <c r="B233" s="8">
        <v>1990</v>
      </c>
      <c r="C233" s="1">
        <v>-0.14332330447665187</v>
      </c>
      <c r="D233" s="6">
        <v>1821.0270261895296</v>
      </c>
      <c r="E233" s="6">
        <v>178.17763018587286</v>
      </c>
      <c r="F233" s="6">
        <v>17.043077669953057</v>
      </c>
      <c r="G233" s="6">
        <v>1476.5502744968421</v>
      </c>
      <c r="J233" s="1">
        <v>-0.15726062629028689</v>
      </c>
      <c r="K233" s="1">
        <v>0.12263439999999999</v>
      </c>
      <c r="L233" s="12">
        <v>-0.1354337684941129</v>
      </c>
      <c r="M233" s="12">
        <v>-0.16287336609319758</v>
      </c>
      <c r="N233" s="8">
        <f t="shared" si="9"/>
        <v>3.8322909259521538E-2</v>
      </c>
      <c r="O233" s="8" t="str">
        <f t="shared" si="10"/>
        <v>profitable</v>
      </c>
      <c r="P233" s="8" t="str">
        <f t="shared" si="11"/>
        <v>cyclic</v>
      </c>
    </row>
    <row r="234" spans="1:16" x14ac:dyDescent="0.2">
      <c r="A234" s="8" t="s">
        <v>89</v>
      </c>
      <c r="B234" s="8">
        <v>1990</v>
      </c>
      <c r="C234" s="1">
        <v>3.0377797866146344E-2</v>
      </c>
      <c r="D234" s="6">
        <v>346.02612238995602</v>
      </c>
      <c r="E234" s="6">
        <v>38.63097605189359</v>
      </c>
      <c r="F234" s="6">
        <v>3.5119069138085086</v>
      </c>
      <c r="G234" s="6">
        <v>304.19311356370758</v>
      </c>
      <c r="J234" s="1">
        <v>-0.15726062629028689</v>
      </c>
      <c r="K234" s="1">
        <v>0.12263439999999999</v>
      </c>
      <c r="L234" s="12">
        <v>-0.1354337684941129</v>
      </c>
      <c r="M234" s="12">
        <v>-0.16287336609319758</v>
      </c>
      <c r="N234" s="8">
        <f t="shared" si="9"/>
        <v>-8.1226538515797482E-3</v>
      </c>
      <c r="O234" s="8" t="str">
        <f t="shared" si="10"/>
        <v>profitable</v>
      </c>
      <c r="P234" s="8" t="str">
        <f t="shared" si="11"/>
        <v>anticyclic</v>
      </c>
    </row>
    <row r="235" spans="1:16" x14ac:dyDescent="0.2">
      <c r="A235" s="8" t="s">
        <v>152</v>
      </c>
      <c r="B235" s="8">
        <v>1990</v>
      </c>
      <c r="C235" s="1">
        <v>-6.4382138356488303E-2</v>
      </c>
      <c r="D235" s="6">
        <v>1964.6020441364069</v>
      </c>
      <c r="E235" s="6">
        <v>146.77705072123209</v>
      </c>
      <c r="F235" s="6">
        <v>17.043077669953057</v>
      </c>
      <c r="G235" s="6">
        <v>1800.8852071250396</v>
      </c>
      <c r="J235" s="1">
        <v>-0.15726062629028689</v>
      </c>
      <c r="K235" s="1">
        <v>0.12263439999999999</v>
      </c>
      <c r="L235" s="12">
        <v>-0.1354337684941129</v>
      </c>
      <c r="M235" s="12">
        <v>-0.16287336609319758</v>
      </c>
      <c r="N235" s="8">
        <f t="shared" si="9"/>
        <v>1.7215001113594895E-2</v>
      </c>
      <c r="O235" s="8" t="str">
        <f t="shared" si="10"/>
        <v>profitable</v>
      </c>
      <c r="P235" s="8" t="str">
        <f t="shared" si="11"/>
        <v>cyclic</v>
      </c>
    </row>
    <row r="236" spans="1:16" x14ac:dyDescent="0.2">
      <c r="A236" s="8" t="s">
        <v>96</v>
      </c>
      <c r="B236" s="8">
        <v>1990</v>
      </c>
      <c r="C236" s="1">
        <v>-7.8341456749160002E-2</v>
      </c>
      <c r="D236" s="6">
        <v>1351.5677049171863</v>
      </c>
      <c r="E236" s="6">
        <v>196.82172424300333</v>
      </c>
      <c r="F236" s="6">
        <v>5.7843172698022487</v>
      </c>
      <c r="G236" s="6">
        <v>1164.0938505477027</v>
      </c>
      <c r="J236" s="1">
        <v>-0.15726062629028689</v>
      </c>
      <c r="K236" s="1">
        <v>0.12263439999999999</v>
      </c>
      <c r="L236" s="12">
        <v>-0.1354337684941129</v>
      </c>
      <c r="M236" s="12">
        <v>-0.16287336609319758</v>
      </c>
      <c r="N236" s="8">
        <f t="shared" si="9"/>
        <v>2.09475531506872E-2</v>
      </c>
      <c r="O236" s="8" t="str">
        <f t="shared" si="10"/>
        <v>profitable</v>
      </c>
      <c r="P236" s="8" t="str">
        <f t="shared" si="11"/>
        <v>cyclic</v>
      </c>
    </row>
    <row r="237" spans="1:16" x14ac:dyDescent="0.2">
      <c r="A237" s="8" t="s">
        <v>156</v>
      </c>
      <c r="B237" s="8">
        <v>1990</v>
      </c>
      <c r="C237" s="1">
        <v>-6.8269033417209024E-2</v>
      </c>
      <c r="D237" s="6">
        <v>1359.3145584035285</v>
      </c>
      <c r="E237" s="6">
        <v>107.31974363079532</v>
      </c>
      <c r="F237" s="6">
        <v>6.7655853780722737</v>
      </c>
      <c r="G237" s="6">
        <v>1244.1446699065732</v>
      </c>
      <c r="J237" s="1">
        <v>-0.15726062629028689</v>
      </c>
      <c r="K237" s="1">
        <v>0.12263439999999999</v>
      </c>
      <c r="L237" s="12">
        <v>-0.1354337684941129</v>
      </c>
      <c r="M237" s="12">
        <v>-0.16287336609319758</v>
      </c>
      <c r="N237" s="8">
        <f t="shared" si="9"/>
        <v>1.825430960049591E-2</v>
      </c>
      <c r="O237" s="8" t="str">
        <f t="shared" si="10"/>
        <v>profitable</v>
      </c>
      <c r="P237" s="8" t="str">
        <f t="shared" si="11"/>
        <v>cyclic</v>
      </c>
    </row>
    <row r="238" spans="1:16" x14ac:dyDescent="0.2">
      <c r="A238" s="8" t="s">
        <v>160</v>
      </c>
      <c r="B238" s="8">
        <v>1990</v>
      </c>
      <c r="C238" s="1">
        <v>-5.7705957036415741E-2</v>
      </c>
      <c r="D238" s="6">
        <v>2061.1794842661407</v>
      </c>
      <c r="E238" s="6">
        <v>180.24345778223082</v>
      </c>
      <c r="F238" s="6">
        <v>20.658275963579463</v>
      </c>
      <c r="G238" s="6">
        <v>1859.7612936212411</v>
      </c>
      <c r="J238" s="1">
        <v>-0.15726062629028689</v>
      </c>
      <c r="K238" s="1">
        <v>0.12263439999999999</v>
      </c>
      <c r="L238" s="12">
        <v>-0.1354337684941129</v>
      </c>
      <c r="M238" s="12">
        <v>-0.16287336609319758</v>
      </c>
      <c r="N238" s="8">
        <f t="shared" si="9"/>
        <v>1.5429871389831562E-2</v>
      </c>
      <c r="O238" s="8" t="str">
        <f t="shared" si="10"/>
        <v>profitable</v>
      </c>
      <c r="P238" s="8" t="str">
        <f t="shared" si="11"/>
        <v>cyclic</v>
      </c>
    </row>
    <row r="239" spans="1:16" x14ac:dyDescent="0.2">
      <c r="A239" s="8" t="s">
        <v>151</v>
      </c>
      <c r="B239" s="8">
        <v>1990</v>
      </c>
      <c r="C239" s="1">
        <v>2.8575420079352067E-2</v>
      </c>
      <c r="D239" s="6">
        <v>13139.179969735627</v>
      </c>
      <c r="E239" s="6">
        <v>454.99852809783766</v>
      </c>
      <c r="F239" s="6">
        <v>281.46901000377017</v>
      </c>
      <c r="G239" s="6">
        <v>12402.19597473493</v>
      </c>
      <c r="J239" s="1">
        <v>-0.15726062629028689</v>
      </c>
      <c r="K239" s="1">
        <v>0.12263439999999999</v>
      </c>
      <c r="L239" s="12">
        <v>-0.1354337684941129</v>
      </c>
      <c r="M239" s="12">
        <v>-0.16287336609319758</v>
      </c>
      <c r="N239" s="8">
        <f t="shared" si="9"/>
        <v>-7.64071994259744E-3</v>
      </c>
      <c r="O239" s="8" t="str">
        <f t="shared" si="10"/>
        <v>profitable</v>
      </c>
      <c r="P239" s="8" t="str">
        <f t="shared" si="11"/>
        <v>anticyclic</v>
      </c>
    </row>
    <row r="240" spans="1:16" x14ac:dyDescent="0.2">
      <c r="A240" s="8" t="s">
        <v>81</v>
      </c>
      <c r="B240" s="8">
        <v>1990</v>
      </c>
      <c r="C240" s="1">
        <v>-6.8038497478452545E-2</v>
      </c>
      <c r="D240" s="6">
        <v>53034.958967499377</v>
      </c>
      <c r="E240" s="6">
        <v>2349.8788908571637</v>
      </c>
      <c r="F240" s="6">
        <v>484.95302824502789</v>
      </c>
      <c r="G240" s="6">
        <v>50200.127048397182</v>
      </c>
      <c r="J240" s="1">
        <v>-0.15726062629028689</v>
      </c>
      <c r="K240" s="1">
        <v>0.12263439999999999</v>
      </c>
      <c r="L240" s="12">
        <v>-0.1354337684941129</v>
      </c>
      <c r="M240" s="12">
        <v>-0.16287336609319758</v>
      </c>
      <c r="N240" s="8">
        <f t="shared" si="9"/>
        <v>1.8192667093059431E-2</v>
      </c>
      <c r="O240" s="8" t="str">
        <f t="shared" si="10"/>
        <v>profitable</v>
      </c>
      <c r="P240" s="8" t="str">
        <f t="shared" si="11"/>
        <v>cyclic</v>
      </c>
    </row>
    <row r="241" spans="1:16" x14ac:dyDescent="0.2">
      <c r="A241" s="8" t="s">
        <v>133</v>
      </c>
      <c r="B241" s="8">
        <v>1990</v>
      </c>
      <c r="C241" s="1">
        <v>-0.10434720900125036</v>
      </c>
      <c r="D241" s="6">
        <v>692.05224477991203</v>
      </c>
      <c r="E241" s="6">
        <v>66.726231362361659</v>
      </c>
      <c r="F241" s="6">
        <v>9.8643267726091945</v>
      </c>
      <c r="G241" s="6">
        <v>615.61662371466798</v>
      </c>
      <c r="J241" s="1">
        <v>-0.15726062629028689</v>
      </c>
      <c r="K241" s="1">
        <v>0.12263439999999999</v>
      </c>
      <c r="L241" s="12">
        <v>-0.1354337684941129</v>
      </c>
      <c r="M241" s="12">
        <v>-0.16287336609319758</v>
      </c>
      <c r="N241" s="8">
        <f t="shared" si="9"/>
        <v>2.7901175155298535E-2</v>
      </c>
      <c r="O241" s="8" t="str">
        <f t="shared" si="10"/>
        <v>profitable</v>
      </c>
      <c r="P241" s="8" t="str">
        <f t="shared" si="11"/>
        <v>cyclic</v>
      </c>
    </row>
    <row r="242" spans="1:16" x14ac:dyDescent="0.2">
      <c r="A242" s="8" t="s">
        <v>90</v>
      </c>
      <c r="B242" s="8">
        <v>1990</v>
      </c>
      <c r="C242" s="1">
        <v>8.7662337286289027E-2</v>
      </c>
      <c r="D242" s="6">
        <v>567.06967520025626</v>
      </c>
      <c r="E242" s="6">
        <v>33.208178611453981</v>
      </c>
      <c r="F242" s="6">
        <v>4.2349465725337891</v>
      </c>
      <c r="G242" s="6">
        <v>529.36832156672369</v>
      </c>
      <c r="J242" s="1">
        <v>-0.15726062629028689</v>
      </c>
      <c r="K242" s="1">
        <v>0.12263439999999999</v>
      </c>
      <c r="L242" s="12">
        <v>-0.1354337684941129</v>
      </c>
      <c r="M242" s="12">
        <v>-0.16287336609319758</v>
      </c>
      <c r="N242" s="8">
        <f t="shared" si="9"/>
        <v>-2.3439843293923648E-2</v>
      </c>
      <c r="O242" s="8" t="str">
        <f t="shared" si="10"/>
        <v>profitable</v>
      </c>
      <c r="P242" s="8" t="str">
        <f t="shared" si="11"/>
        <v>anticyclic</v>
      </c>
    </row>
    <row r="243" spans="1:16" x14ac:dyDescent="0.2">
      <c r="A243" s="8" t="s">
        <v>163</v>
      </c>
      <c r="B243" s="8">
        <v>1990</v>
      </c>
      <c r="C243" s="1">
        <v>0.13934374744686981</v>
      </c>
      <c r="D243" s="6">
        <v>543.05442939259513</v>
      </c>
      <c r="E243" s="6">
        <v>13.634462135962446</v>
      </c>
      <c r="F243" s="6">
        <v>8.0825504707504638</v>
      </c>
      <c r="G243" s="6">
        <v>431.75796763881078</v>
      </c>
      <c r="J243" s="1">
        <v>-0.15726062629028689</v>
      </c>
      <c r="K243" s="1">
        <v>0.12263439999999999</v>
      </c>
      <c r="L243" s="12">
        <v>-0.1354337684941129</v>
      </c>
      <c r="M243" s="12">
        <v>-0.16287336609319758</v>
      </c>
      <c r="N243" s="8">
        <f t="shared" si="9"/>
        <v>-3.7258824088569641E-2</v>
      </c>
      <c r="O243" s="8" t="str">
        <f t="shared" si="10"/>
        <v>profitable</v>
      </c>
      <c r="P243" s="8" t="str">
        <f t="shared" si="11"/>
        <v>anticyclic</v>
      </c>
    </row>
    <row r="244" spans="1:16" x14ac:dyDescent="0.2">
      <c r="A244" s="8" t="s">
        <v>97</v>
      </c>
      <c r="B244" s="8">
        <v>1990</v>
      </c>
      <c r="C244" s="1">
        <v>6.1670826954122258E-2</v>
      </c>
      <c r="D244" s="6">
        <v>4920.2848776255387</v>
      </c>
      <c r="E244" s="6">
        <v>497.34799382317556</v>
      </c>
      <c r="F244" s="6">
        <v>44.931750220785332</v>
      </c>
      <c r="G244" s="6">
        <v>4378.0051335815779</v>
      </c>
      <c r="J244" s="1">
        <v>-0.15726062629028689</v>
      </c>
      <c r="K244" s="1">
        <v>0.12263439999999999</v>
      </c>
      <c r="L244" s="12">
        <v>-0.1354337684941129</v>
      </c>
      <c r="M244" s="12">
        <v>-0.16287336609319758</v>
      </c>
      <c r="N244" s="8">
        <f t="shared" si="9"/>
        <v>-1.6490029405563236E-2</v>
      </c>
      <c r="O244" s="8" t="str">
        <f t="shared" si="10"/>
        <v>profitable</v>
      </c>
      <c r="P244" s="8" t="str">
        <f t="shared" si="11"/>
        <v>anticyclic</v>
      </c>
    </row>
    <row r="245" spans="1:16" x14ac:dyDescent="0.2">
      <c r="A245" s="8" t="s">
        <v>91</v>
      </c>
      <c r="B245" s="8">
        <v>1990</v>
      </c>
      <c r="C245" s="1">
        <v>-7.4658990719927543E-2</v>
      </c>
      <c r="D245" s="6">
        <v>8097.0112639249701</v>
      </c>
      <c r="E245" s="6">
        <v>589.79377876019362</v>
      </c>
      <c r="F245" s="6">
        <v>102.77492291880782</v>
      </c>
      <c r="G245" s="6">
        <v>7403.4096484477896</v>
      </c>
      <c r="J245" s="1">
        <v>-0.15726062629028689</v>
      </c>
      <c r="K245" s="1">
        <v>0.12263439999999999</v>
      </c>
      <c r="L245" s="12">
        <v>-0.1354337684941129</v>
      </c>
      <c r="M245" s="12">
        <v>-0.16287336609319758</v>
      </c>
      <c r="N245" s="8">
        <f t="shared" si="9"/>
        <v>1.9962906501596468E-2</v>
      </c>
      <c r="O245" s="8" t="str">
        <f t="shared" si="10"/>
        <v>profitable</v>
      </c>
      <c r="P245" s="8" t="str">
        <f t="shared" si="11"/>
        <v>cyclic</v>
      </c>
    </row>
    <row r="246" spans="1:16" x14ac:dyDescent="0.2">
      <c r="A246" s="8" t="s">
        <v>125</v>
      </c>
      <c r="B246" s="8">
        <v>1990</v>
      </c>
      <c r="C246" s="1">
        <v>-0.11947358252796891</v>
      </c>
      <c r="D246" s="6">
        <v>2515.6615554648888</v>
      </c>
      <c r="E246" s="6">
        <v>342.92738099541907</v>
      </c>
      <c r="F246" s="6">
        <v>52.678603707127628</v>
      </c>
      <c r="G246" s="6">
        <v>2120.0555707623421</v>
      </c>
      <c r="J246" s="1">
        <v>-0.15726062629028689</v>
      </c>
      <c r="K246" s="1">
        <v>0.12263439999999999</v>
      </c>
      <c r="L246" s="12">
        <v>-0.1354337684941129</v>
      </c>
      <c r="M246" s="12">
        <v>-0.16287336609319758</v>
      </c>
      <c r="N246" s="8">
        <f t="shared" si="9"/>
        <v>3.194578354754013E-2</v>
      </c>
      <c r="O246" s="8" t="str">
        <f t="shared" si="10"/>
        <v>profitable</v>
      </c>
      <c r="P246" s="8" t="str">
        <f t="shared" si="11"/>
        <v>cyclic</v>
      </c>
    </row>
    <row r="247" spans="1:16" x14ac:dyDescent="0.2">
      <c r="A247" s="8" t="s">
        <v>126</v>
      </c>
      <c r="B247" s="8">
        <v>1990</v>
      </c>
      <c r="C247" s="1">
        <v>-0.10482620346202721</v>
      </c>
      <c r="D247" s="6">
        <v>3108.0376187205302</v>
      </c>
      <c r="E247" s="6">
        <v>290.76523418738094</v>
      </c>
      <c r="F247" s="6">
        <v>9.2962241836107573</v>
      </c>
      <c r="G247" s="6">
        <v>2807.9761603495385</v>
      </c>
      <c r="J247" s="1">
        <v>-0.15726062629028689</v>
      </c>
      <c r="K247" s="1">
        <v>0.12263439999999999</v>
      </c>
      <c r="L247" s="12">
        <v>-0.1354337684941129</v>
      </c>
      <c r="M247" s="12">
        <v>-0.16287336609319758</v>
      </c>
      <c r="N247" s="8">
        <f t="shared" si="9"/>
        <v>2.8029252451054403E-2</v>
      </c>
      <c r="O247" s="8" t="str">
        <f t="shared" si="10"/>
        <v>profitable</v>
      </c>
      <c r="P247" s="8" t="str">
        <f t="shared" si="11"/>
        <v>cyclic</v>
      </c>
    </row>
    <row r="248" spans="1:16" x14ac:dyDescent="0.2">
      <c r="A248" s="8" t="s">
        <v>127</v>
      </c>
      <c r="B248" s="8">
        <v>1990</v>
      </c>
      <c r="C248" s="1">
        <v>-0.16928631451717022</v>
      </c>
      <c r="D248" s="6">
        <v>1369.6436963853184</v>
      </c>
      <c r="E248" s="6">
        <v>181.27637158040977</v>
      </c>
      <c r="F248" s="6">
        <v>16.010163871774083</v>
      </c>
      <c r="G248" s="6">
        <v>1172.3571609331345</v>
      </c>
      <c r="J248" s="1">
        <v>-0.15726062629028689</v>
      </c>
      <c r="K248" s="1">
        <v>0.12263439999999999</v>
      </c>
      <c r="L248" s="12">
        <v>-0.1354337684941129</v>
      </c>
      <c r="M248" s="12">
        <v>-0.16287336609319758</v>
      </c>
      <c r="N248" s="8">
        <f t="shared" si="9"/>
        <v>4.5265102516368456E-2</v>
      </c>
      <c r="O248" s="8" t="str">
        <f t="shared" si="10"/>
        <v>-</v>
      </c>
      <c r="P248" s="8" t="str">
        <f t="shared" si="11"/>
        <v>cyclic</v>
      </c>
    </row>
    <row r="249" spans="1:16" x14ac:dyDescent="0.2">
      <c r="A249" s="8" t="s">
        <v>134</v>
      </c>
      <c r="B249" s="8">
        <v>1990</v>
      </c>
      <c r="C249" s="1">
        <v>-0.20482995094911585</v>
      </c>
      <c r="D249" s="6">
        <v>1802.434577822308</v>
      </c>
      <c r="E249" s="6">
        <v>131.69650926781907</v>
      </c>
      <c r="F249" s="6">
        <v>25.822844954474327</v>
      </c>
      <c r="G249" s="6">
        <v>1644.3987667009251</v>
      </c>
      <c r="J249" s="1">
        <v>-0.15726062629028689</v>
      </c>
      <c r="K249" s="1">
        <v>0.12263439999999999</v>
      </c>
      <c r="L249" s="12">
        <v>-0.1354337684941129</v>
      </c>
      <c r="M249" s="12">
        <v>-0.16287336609319758</v>
      </c>
      <c r="N249" s="8">
        <f t="shared" si="9"/>
        <v>5.476903880020411E-2</v>
      </c>
      <c r="O249" s="8" t="str">
        <f t="shared" si="10"/>
        <v>-</v>
      </c>
      <c r="P249" s="8" t="str">
        <f t="shared" si="11"/>
        <v>cyclic</v>
      </c>
    </row>
    <row r="250" spans="1:16" x14ac:dyDescent="0.2">
      <c r="A250" s="8" t="s">
        <v>92</v>
      </c>
      <c r="B250" s="8">
        <v>1990</v>
      </c>
      <c r="C250" s="1">
        <v>-0.16476212608308569</v>
      </c>
      <c r="D250" s="6">
        <v>4697.6919541179695</v>
      </c>
      <c r="E250" s="6">
        <v>194.70425095673644</v>
      </c>
      <c r="F250" s="6">
        <v>47.514034716232764</v>
      </c>
      <c r="G250" s="6">
        <v>4454.9572115459114</v>
      </c>
      <c r="J250" s="1">
        <v>-0.15726062629028689</v>
      </c>
      <c r="K250" s="1">
        <v>0.12263439999999999</v>
      </c>
      <c r="L250" s="12">
        <v>-0.1354337684941129</v>
      </c>
      <c r="M250" s="12">
        <v>-0.16287336609319758</v>
      </c>
      <c r="N250" s="8">
        <f t="shared" si="9"/>
        <v>4.4055389528899327E-2</v>
      </c>
      <c r="O250" s="8" t="str">
        <f t="shared" si="10"/>
        <v>-</v>
      </c>
      <c r="P250" s="8" t="str">
        <f t="shared" si="11"/>
        <v>cyclic</v>
      </c>
    </row>
    <row r="251" spans="1:16" x14ac:dyDescent="0.2">
      <c r="A251" s="8" t="s">
        <v>101</v>
      </c>
      <c r="B251" s="8">
        <v>1990</v>
      </c>
      <c r="C251" s="1">
        <v>-0.11128310619668597</v>
      </c>
      <c r="D251" s="6">
        <v>641.43946866914234</v>
      </c>
      <c r="E251" s="6">
        <v>73.543462430342885</v>
      </c>
      <c r="F251" s="6">
        <v>5.5777345101664553</v>
      </c>
      <c r="G251" s="6">
        <v>561.90510620936141</v>
      </c>
      <c r="J251" s="1">
        <v>-0.15726062629028689</v>
      </c>
      <c r="K251" s="1">
        <v>0.12263439999999999</v>
      </c>
      <c r="L251" s="12">
        <v>-0.1354337684941129</v>
      </c>
      <c r="M251" s="12">
        <v>-0.16287336609319758</v>
      </c>
      <c r="N251" s="8">
        <f t="shared" si="9"/>
        <v>2.9755749746811316E-2</v>
      </c>
      <c r="O251" s="8" t="str">
        <f t="shared" si="10"/>
        <v>profitable</v>
      </c>
      <c r="P251" s="8" t="str">
        <f t="shared" si="11"/>
        <v>cyclic</v>
      </c>
    </row>
    <row r="252" spans="1:16" x14ac:dyDescent="0.2">
      <c r="A252" s="8" t="s">
        <v>132</v>
      </c>
      <c r="B252" s="8">
        <v>1990</v>
      </c>
      <c r="C252" s="1">
        <v>-6.355140186915878E-2</v>
      </c>
      <c r="D252" s="6">
        <v>1358.2816446053496</v>
      </c>
      <c r="E252" s="6">
        <v>69.773327066989637</v>
      </c>
      <c r="F252" s="6">
        <v>17.043077669953057</v>
      </c>
      <c r="G252" s="6">
        <v>1271.5168855583158</v>
      </c>
      <c r="J252" s="1">
        <v>-0.15726062629028689</v>
      </c>
      <c r="K252" s="1">
        <v>0.12263439999999999</v>
      </c>
      <c r="L252" s="12">
        <v>-0.1354337684941129</v>
      </c>
      <c r="M252" s="12">
        <v>-0.16287336609319758</v>
      </c>
      <c r="N252" s="8">
        <f t="shared" si="9"/>
        <v>1.6992872276008059E-2</v>
      </c>
      <c r="O252" s="8" t="str">
        <f t="shared" si="10"/>
        <v>profitable</v>
      </c>
      <c r="P252" s="8" t="str">
        <f t="shared" si="11"/>
        <v>cyclic</v>
      </c>
    </row>
    <row r="253" spans="1:16" x14ac:dyDescent="0.2">
      <c r="A253" s="8" t="s">
        <v>94</v>
      </c>
      <c r="B253" s="8">
        <v>1990</v>
      </c>
      <c r="C253" s="1">
        <v>9.5210540659445758E-2</v>
      </c>
      <c r="D253" s="6">
        <v>308.84122565551297</v>
      </c>
      <c r="E253" s="6">
        <v>27.217278582015943</v>
      </c>
      <c r="F253" s="6">
        <v>2.7888672550832276</v>
      </c>
      <c r="G253" s="6">
        <v>278.37026860923328</v>
      </c>
      <c r="J253" s="1">
        <v>-0.15726062629028689</v>
      </c>
      <c r="K253" s="1">
        <v>0.12263439999999999</v>
      </c>
      <c r="L253" s="12">
        <v>-0.1354337684941129</v>
      </c>
      <c r="M253" s="12">
        <v>-0.16287336609319758</v>
      </c>
      <c r="N253" s="8">
        <f t="shared" si="9"/>
        <v>-2.5458141113654867E-2</v>
      </c>
      <c r="O253" s="8" t="str">
        <f t="shared" si="10"/>
        <v>profitable</v>
      </c>
      <c r="P253" s="8" t="str">
        <f t="shared" si="11"/>
        <v>anticyclic</v>
      </c>
    </row>
    <row r="254" spans="1:16" x14ac:dyDescent="0.2">
      <c r="A254" s="8" t="s">
        <v>157</v>
      </c>
      <c r="B254" s="8">
        <v>1990</v>
      </c>
      <c r="C254" s="1">
        <v>-0.11559194266599823</v>
      </c>
      <c r="D254" s="6">
        <v>10796.531475465716</v>
      </c>
      <c r="E254" s="6">
        <v>801.02465048779368</v>
      </c>
      <c r="F254" s="6">
        <v>124.98256957965575</v>
      </c>
      <c r="G254" s="6">
        <v>9870.5242553982662</v>
      </c>
      <c r="J254" s="1">
        <v>-0.15726062629028689</v>
      </c>
      <c r="K254" s="1">
        <v>0.12263439999999999</v>
      </c>
      <c r="L254" s="12">
        <v>-0.1354337684941129</v>
      </c>
      <c r="M254" s="12">
        <v>-0.16287336609319758</v>
      </c>
      <c r="N254" s="8">
        <f t="shared" si="9"/>
        <v>3.0907880236898302E-2</v>
      </c>
      <c r="O254" s="8" t="str">
        <f t="shared" si="10"/>
        <v>profitable</v>
      </c>
      <c r="P254" s="8" t="str">
        <f t="shared" si="11"/>
        <v>cyclic</v>
      </c>
    </row>
    <row r="255" spans="1:16" x14ac:dyDescent="0.2">
      <c r="A255" s="8" t="s">
        <v>87</v>
      </c>
      <c r="B255" s="8">
        <v>1990</v>
      </c>
      <c r="C255" s="1">
        <v>-0.24668101495966402</v>
      </c>
      <c r="D255" s="6">
        <v>3698.3478543798133</v>
      </c>
      <c r="E255" s="6">
        <v>185.40802677312567</v>
      </c>
      <c r="F255" s="6">
        <v>4.389883642260636</v>
      </c>
      <c r="G255" s="6">
        <v>3508.8081724139715</v>
      </c>
      <c r="J255" s="1">
        <v>-0.15726062629028689</v>
      </c>
      <c r="K255" s="1">
        <v>0.12263439999999999</v>
      </c>
      <c r="L255" s="12">
        <v>-0.1354337684941129</v>
      </c>
      <c r="M255" s="12">
        <v>-0.16287336609319758</v>
      </c>
      <c r="N255" s="8">
        <f t="shared" si="9"/>
        <v>6.5959504540211808E-2</v>
      </c>
      <c r="O255" s="8" t="str">
        <f t="shared" si="10"/>
        <v>-</v>
      </c>
      <c r="P255" s="8" t="str">
        <f t="shared" si="11"/>
        <v>cyclic</v>
      </c>
    </row>
    <row r="256" spans="1:16" x14ac:dyDescent="0.2">
      <c r="A256" s="8" t="s">
        <v>82</v>
      </c>
      <c r="B256" s="8">
        <v>1990</v>
      </c>
      <c r="C256" s="1">
        <v>-4.8046079088968074E-2</v>
      </c>
      <c r="D256" s="6">
        <v>4765.8642647977822</v>
      </c>
      <c r="E256" s="6">
        <v>480.82137305231197</v>
      </c>
      <c r="F256" s="6">
        <v>33.569698440816623</v>
      </c>
      <c r="G256" s="6">
        <v>4251.4731933046533</v>
      </c>
      <c r="J256" s="1">
        <v>-0.15726062629028689</v>
      </c>
      <c r="K256" s="1">
        <v>0.12263439999999999</v>
      </c>
      <c r="L256" s="12">
        <v>-0.1354337684941129</v>
      </c>
      <c r="M256" s="12">
        <v>-0.16287336609319758</v>
      </c>
      <c r="N256" s="8">
        <f t="shared" si="9"/>
        <v>1.284693746021095E-2</v>
      </c>
      <c r="O256" s="8" t="str">
        <f t="shared" si="10"/>
        <v>profitable</v>
      </c>
      <c r="P256" s="8" t="str">
        <f t="shared" si="11"/>
        <v>cyclic</v>
      </c>
    </row>
    <row r="257" spans="1:16" x14ac:dyDescent="0.2">
      <c r="A257" s="8" t="s">
        <v>83</v>
      </c>
      <c r="B257" s="8">
        <v>1990</v>
      </c>
      <c r="C257" s="1">
        <v>-9.3789176184812986E-2</v>
      </c>
      <c r="D257" s="6">
        <v>2527.0236072448579</v>
      </c>
      <c r="E257" s="6">
        <v>152.87124213048801</v>
      </c>
      <c r="F257" s="6">
        <v>23.757017358116382</v>
      </c>
      <c r="G257" s="6">
        <v>2350.9118046553426</v>
      </c>
      <c r="J257" s="1">
        <v>-0.15726062629028689</v>
      </c>
      <c r="K257" s="1">
        <v>0.12263439999999999</v>
      </c>
      <c r="L257" s="12">
        <v>-0.1354337684941129</v>
      </c>
      <c r="M257" s="12">
        <v>-0.16287336609319758</v>
      </c>
      <c r="N257" s="8">
        <f t="shared" si="9"/>
        <v>2.5078085532429184E-2</v>
      </c>
      <c r="O257" s="8" t="str">
        <f t="shared" si="10"/>
        <v>profitable</v>
      </c>
      <c r="P257" s="8" t="str">
        <f t="shared" si="11"/>
        <v>cyclic</v>
      </c>
    </row>
    <row r="258" spans="1:16" x14ac:dyDescent="0.2">
      <c r="A258" s="8" t="s">
        <v>98</v>
      </c>
      <c r="B258" s="8">
        <v>1990</v>
      </c>
      <c r="C258" s="1">
        <v>-0.13479793131024828</v>
      </c>
      <c r="D258" s="6">
        <v>2568.3401591720167</v>
      </c>
      <c r="E258" s="6">
        <v>167.33203530499364</v>
      </c>
      <c r="F258" s="6">
        <v>31.503870844458678</v>
      </c>
      <c r="G258" s="6">
        <v>2369.5042530225642</v>
      </c>
      <c r="J258" s="1">
        <v>-0.15726062629028689</v>
      </c>
      <c r="K258" s="1">
        <v>0.12263439999999999</v>
      </c>
      <c r="L258" s="12">
        <v>-0.1354337684941129</v>
      </c>
      <c r="M258" s="12">
        <v>-0.16287336609319758</v>
      </c>
      <c r="N258" s="8">
        <f t="shared" si="9"/>
        <v>3.6043328116366492E-2</v>
      </c>
      <c r="O258" s="8" t="str">
        <f t="shared" si="10"/>
        <v>profitable</v>
      </c>
      <c r="P258" s="8" t="str">
        <f t="shared" si="11"/>
        <v>cyclic</v>
      </c>
    </row>
    <row r="259" spans="1:16" x14ac:dyDescent="0.2">
      <c r="A259" s="8" t="s">
        <v>95</v>
      </c>
      <c r="B259" s="8">
        <v>1990</v>
      </c>
      <c r="C259" s="1">
        <v>-0.29057417440248484</v>
      </c>
      <c r="D259" s="6">
        <v>455.51498499692713</v>
      </c>
      <c r="E259" s="6">
        <v>37.081605354625133</v>
      </c>
      <c r="F259" s="6">
        <v>3.8217810532622005</v>
      </c>
      <c r="G259" s="6">
        <v>414.71488996885768</v>
      </c>
      <c r="J259" s="1">
        <v>-0.15726062629028689</v>
      </c>
      <c r="K259" s="1">
        <v>0.12263439999999999</v>
      </c>
      <c r="L259" s="12">
        <v>-0.1354337684941129</v>
      </c>
      <c r="M259" s="12">
        <v>-0.16287336609319758</v>
      </c>
      <c r="N259" s="8">
        <f t="shared" ref="N259:N322" si="12">C259/SUMIF(B:B,B259,C:C)</f>
        <v>7.7696001773395251E-2</v>
      </c>
      <c r="O259" s="8" t="str">
        <f t="shared" ref="O259:O322" si="13">IF(C259&gt;J259,IF(G259&gt;D259,"profitable and trusted","profitable"),"-")</f>
        <v>-</v>
      </c>
      <c r="P259" s="8" t="str">
        <f t="shared" ref="P259:P322" si="14">IF(  ((C259&gt;0)*(J259&lt;0))+((C259&lt;0)*(J259&gt;0)),"anticyclic","cyclic")</f>
        <v>cyclic</v>
      </c>
    </row>
    <row r="260" spans="1:16" x14ac:dyDescent="0.2">
      <c r="A260" s="8" t="s">
        <v>100</v>
      </c>
      <c r="B260" s="8">
        <v>1990</v>
      </c>
      <c r="C260" s="1">
        <v>-0.14285368708265814</v>
      </c>
      <c r="D260" s="6">
        <v>990.04787555454573</v>
      </c>
      <c r="E260" s="6">
        <v>118.47521265112822</v>
      </c>
      <c r="F260" s="6">
        <v>7.2820422771617599</v>
      </c>
      <c r="G260" s="6">
        <v>864.03239217671103</v>
      </c>
      <c r="J260" s="1">
        <v>-0.15726062629028689</v>
      </c>
      <c r="K260" s="1">
        <v>0.12263439999999999</v>
      </c>
      <c r="L260" s="12">
        <v>-0.1354337684941129</v>
      </c>
      <c r="M260" s="12">
        <v>-0.16287336609319758</v>
      </c>
      <c r="N260" s="8">
        <f t="shared" si="12"/>
        <v>3.8197339277428036E-2</v>
      </c>
      <c r="O260" s="8" t="str">
        <f t="shared" si="13"/>
        <v>profitable</v>
      </c>
      <c r="P260" s="8" t="str">
        <f t="shared" si="14"/>
        <v>cyclic</v>
      </c>
    </row>
    <row r="261" spans="1:16" x14ac:dyDescent="0.2">
      <c r="A261" s="8" t="s">
        <v>84</v>
      </c>
      <c r="B261" s="8">
        <v>1990</v>
      </c>
      <c r="C261" s="1">
        <v>5.6423247108003269E-2</v>
      </c>
      <c r="D261" s="6">
        <v>33001.079394919099</v>
      </c>
      <c r="E261" s="6">
        <v>1361.896842898976</v>
      </c>
      <c r="F261" s="6">
        <v>264.42593233381712</v>
      </c>
      <c r="G261" s="6">
        <v>31374.756619686308</v>
      </c>
      <c r="J261" s="1">
        <v>-0.15726062629028689</v>
      </c>
      <c r="K261" s="1">
        <v>0.12263439999999999</v>
      </c>
      <c r="L261" s="12">
        <v>-0.1354337684941129</v>
      </c>
      <c r="M261" s="12">
        <v>-0.16287336609319758</v>
      </c>
      <c r="N261" s="8">
        <f t="shared" si="12"/>
        <v>-1.5086890348664971E-2</v>
      </c>
      <c r="O261" s="8" t="str">
        <f t="shared" si="13"/>
        <v>profitable</v>
      </c>
      <c r="P261" s="8" t="str">
        <f t="shared" si="14"/>
        <v>anticyclic</v>
      </c>
    </row>
    <row r="262" spans="1:16" x14ac:dyDescent="0.2">
      <c r="A262" s="8" t="s">
        <v>85</v>
      </c>
      <c r="B262" s="8">
        <v>1990</v>
      </c>
      <c r="C262" s="1">
        <v>-0.24829579527697884</v>
      </c>
      <c r="D262" s="6">
        <v>9789.9569791403064</v>
      </c>
      <c r="E262" s="6">
        <v>1352.6006187153653</v>
      </c>
      <c r="F262" s="6">
        <v>8.314956075340735</v>
      </c>
      <c r="G262" s="6">
        <v>8101.6593760167752</v>
      </c>
      <c r="J262" s="1">
        <v>-0.15726062629028689</v>
      </c>
      <c r="K262" s="1">
        <v>0.12263439999999999</v>
      </c>
      <c r="L262" s="12">
        <v>-0.1354337684941129</v>
      </c>
      <c r="M262" s="12">
        <v>-0.16287336609319758</v>
      </c>
      <c r="N262" s="8">
        <f t="shared" si="12"/>
        <v>6.6391277166446494E-2</v>
      </c>
      <c r="O262" s="8" t="str">
        <f t="shared" si="13"/>
        <v>-</v>
      </c>
      <c r="P262" s="8" t="str">
        <f t="shared" si="14"/>
        <v>cyclic</v>
      </c>
    </row>
    <row r="263" spans="1:16" x14ac:dyDescent="0.2">
      <c r="A263" s="8" t="s">
        <v>135</v>
      </c>
      <c r="B263" s="8">
        <v>1990</v>
      </c>
      <c r="C263" s="1">
        <v>-0.11124156908651441</v>
      </c>
      <c r="D263" s="6">
        <v>7234.5282424455272</v>
      </c>
      <c r="E263" s="6">
        <v>371.33251044534086</v>
      </c>
      <c r="F263" s="6">
        <v>67.655853780722737</v>
      </c>
      <c r="G263" s="6">
        <v>6733.0485934296366</v>
      </c>
      <c r="J263" s="1">
        <v>-0.15726062629028689</v>
      </c>
      <c r="K263" s="1">
        <v>0.12263439999999999</v>
      </c>
      <c r="L263" s="12">
        <v>-0.1354337684941129</v>
      </c>
      <c r="M263" s="12">
        <v>-0.16287336609319758</v>
      </c>
      <c r="N263" s="8">
        <f t="shared" si="12"/>
        <v>2.9744643228511169E-2</v>
      </c>
      <c r="O263" s="8" t="str">
        <f t="shared" si="13"/>
        <v>profitable</v>
      </c>
      <c r="P263" s="8" t="str">
        <f t="shared" si="14"/>
        <v>cyclic</v>
      </c>
    </row>
    <row r="264" spans="1:16" x14ac:dyDescent="0.2">
      <c r="A264" s="8" t="s">
        <v>136</v>
      </c>
      <c r="B264" s="8">
        <v>1990</v>
      </c>
      <c r="C264" s="1">
        <v>-0.2162029823026409</v>
      </c>
      <c r="D264" s="6">
        <v>476.17326096050658</v>
      </c>
      <c r="E264" s="6">
        <v>85.163742659856339</v>
      </c>
      <c r="F264" s="6">
        <v>4.5448207119874819</v>
      </c>
      <c r="G264" s="6">
        <v>387.34267431711493</v>
      </c>
      <c r="J264" s="1">
        <v>-0.15726062629028689</v>
      </c>
      <c r="K264" s="1">
        <v>0.12263439999999999</v>
      </c>
      <c r="L264" s="12">
        <v>-0.1354337684941129</v>
      </c>
      <c r="M264" s="12">
        <v>-0.16287336609319758</v>
      </c>
      <c r="N264" s="8">
        <f t="shared" si="12"/>
        <v>5.7810049124089269E-2</v>
      </c>
      <c r="O264" s="8" t="str">
        <f t="shared" si="13"/>
        <v>-</v>
      </c>
      <c r="P264" s="8" t="str">
        <f t="shared" si="14"/>
        <v>cyclic</v>
      </c>
    </row>
    <row r="265" spans="1:16" x14ac:dyDescent="0.2">
      <c r="A265" s="8" t="s">
        <v>140</v>
      </c>
      <c r="B265" s="8">
        <v>1990</v>
      </c>
      <c r="C265" s="1">
        <v>-0.20537847730863962</v>
      </c>
      <c r="D265" s="6">
        <v>712.19406384440197</v>
      </c>
      <c r="E265" s="6">
        <v>73.646753810160774</v>
      </c>
      <c r="F265" s="6">
        <v>11.362051779968704</v>
      </c>
      <c r="G265" s="6">
        <v>626.97867549463672</v>
      </c>
      <c r="J265" s="1">
        <v>-0.15726062629028689</v>
      </c>
      <c r="K265" s="1">
        <v>0.12263439999999999</v>
      </c>
      <c r="L265" s="12">
        <v>-0.1354337684941129</v>
      </c>
      <c r="M265" s="12">
        <v>-0.16287336609319758</v>
      </c>
      <c r="N265" s="8">
        <f t="shared" si="12"/>
        <v>5.4915708080397196E-2</v>
      </c>
      <c r="O265" s="8" t="str">
        <f t="shared" si="13"/>
        <v>-</v>
      </c>
      <c r="P265" s="8" t="str">
        <f t="shared" si="14"/>
        <v>cyclic</v>
      </c>
    </row>
    <row r="266" spans="1:16" x14ac:dyDescent="0.2">
      <c r="A266" s="8" t="s">
        <v>153</v>
      </c>
      <c r="B266" s="8">
        <v>1990</v>
      </c>
      <c r="C266" s="1">
        <v>-0.26940642125337722</v>
      </c>
      <c r="D266" s="6">
        <v>2454.2031844732401</v>
      </c>
      <c r="E266" s="6">
        <v>156.48644042411442</v>
      </c>
      <c r="F266" s="6">
        <v>19.625362165400489</v>
      </c>
      <c r="G266" s="6">
        <v>2278.0913818837253</v>
      </c>
      <c r="J266" s="1">
        <v>-0.15726062629028689</v>
      </c>
      <c r="K266" s="1">
        <v>0.12263439999999999</v>
      </c>
      <c r="L266" s="12">
        <v>-0.1354337684941129</v>
      </c>
      <c r="M266" s="12">
        <v>-0.16287336609319758</v>
      </c>
      <c r="N266" s="8">
        <f t="shared" si="12"/>
        <v>7.2036001914172407E-2</v>
      </c>
      <c r="O266" s="8" t="str">
        <f t="shared" si="13"/>
        <v>-</v>
      </c>
      <c r="P266" s="8" t="str">
        <f t="shared" si="14"/>
        <v>cyclic</v>
      </c>
    </row>
    <row r="267" spans="1:16" x14ac:dyDescent="0.2">
      <c r="A267" s="8" t="s">
        <v>137</v>
      </c>
      <c r="B267" s="8">
        <v>1990</v>
      </c>
      <c r="C267" s="1">
        <v>0.12192319943449977</v>
      </c>
      <c r="D267" s="6">
        <v>785.53094351510902</v>
      </c>
      <c r="E267" s="6">
        <v>67.810790850449592</v>
      </c>
      <c r="F267" s="6">
        <v>9.9159724625181411</v>
      </c>
      <c r="G267" s="6">
        <v>707.54595175259658</v>
      </c>
      <c r="J267" s="1">
        <v>-0.15726062629028689</v>
      </c>
      <c r="K267" s="1">
        <v>0.12263439999999999</v>
      </c>
      <c r="L267" s="12">
        <v>-0.1354337684941129</v>
      </c>
      <c r="M267" s="12">
        <v>-0.16287336609319758</v>
      </c>
      <c r="N267" s="8">
        <f t="shared" si="12"/>
        <v>-3.2600781328761846E-2</v>
      </c>
      <c r="O267" s="8" t="str">
        <f t="shared" si="13"/>
        <v>profitable</v>
      </c>
      <c r="P267" s="8" t="str">
        <f t="shared" si="14"/>
        <v>anticyclic</v>
      </c>
    </row>
    <row r="268" spans="1:16" x14ac:dyDescent="0.2">
      <c r="A268" s="8" t="s">
        <v>138</v>
      </c>
      <c r="B268" s="8">
        <v>1990</v>
      </c>
      <c r="C268" s="1">
        <v>-0.24531871676477454</v>
      </c>
      <c r="D268" s="6">
        <v>11195.2362015628</v>
      </c>
      <c r="E268" s="6">
        <v>691.53578788082245</v>
      </c>
      <c r="F268" s="6">
        <v>111.03823330423961</v>
      </c>
      <c r="G268" s="6">
        <v>10392.662180377738</v>
      </c>
      <c r="J268" s="1">
        <v>-0.15726062629028689</v>
      </c>
      <c r="K268" s="1">
        <v>0.12263439999999999</v>
      </c>
      <c r="L268" s="12">
        <v>-0.1354337684941129</v>
      </c>
      <c r="M268" s="12">
        <v>-0.16287336609319758</v>
      </c>
      <c r="N268" s="8">
        <f t="shared" si="12"/>
        <v>6.559524256413056E-2</v>
      </c>
      <c r="O268" s="8" t="str">
        <f t="shared" si="13"/>
        <v>-</v>
      </c>
      <c r="P268" s="8" t="str">
        <f t="shared" si="14"/>
        <v>cyclic</v>
      </c>
    </row>
    <row r="269" spans="1:16" x14ac:dyDescent="0.2">
      <c r="A269" s="8" t="s">
        <v>139</v>
      </c>
      <c r="B269" s="8">
        <v>1990</v>
      </c>
      <c r="C269" s="1">
        <v>-0.12227654569085201</v>
      </c>
      <c r="D269" s="6">
        <v>15620.75536986061</v>
      </c>
      <c r="E269" s="6">
        <v>940.46801324195496</v>
      </c>
      <c r="F269" s="6">
        <v>278.37026860923328</v>
      </c>
      <c r="G269" s="6">
        <v>14401.917088009423</v>
      </c>
      <c r="J269" s="1">
        <v>-0.15726062629028689</v>
      </c>
      <c r="K269" s="1">
        <v>0.12263439999999999</v>
      </c>
      <c r="L269" s="12">
        <v>-0.1354337684941129</v>
      </c>
      <c r="M269" s="12">
        <v>-0.16287336609319758</v>
      </c>
      <c r="N269" s="8">
        <f t="shared" si="12"/>
        <v>3.2695261822138867E-2</v>
      </c>
      <c r="O269" s="8" t="str">
        <f t="shared" si="13"/>
        <v>profitable</v>
      </c>
      <c r="P269" s="8" t="str">
        <f t="shared" si="14"/>
        <v>cyclic</v>
      </c>
    </row>
    <row r="270" spans="1:16" x14ac:dyDescent="0.2">
      <c r="A270" s="8" t="s">
        <v>99</v>
      </c>
      <c r="B270" s="8">
        <v>1990</v>
      </c>
      <c r="C270" s="1">
        <v>-0.23519408819626733</v>
      </c>
      <c r="D270" s="6">
        <v>1389.7855154498084</v>
      </c>
      <c r="E270" s="6">
        <v>125.49902647874524</v>
      </c>
      <c r="F270" s="6">
        <v>12.911422477237164</v>
      </c>
      <c r="G270" s="6">
        <v>1251.8915233929154</v>
      </c>
      <c r="J270" s="1">
        <v>-0.15726062629028689</v>
      </c>
      <c r="K270" s="1">
        <v>0.12263439999999999</v>
      </c>
      <c r="L270" s="12">
        <v>-0.1354337684941129</v>
      </c>
      <c r="M270" s="12">
        <v>-0.16287336609319758</v>
      </c>
      <c r="N270" s="8">
        <f t="shared" si="12"/>
        <v>6.2888039968334503E-2</v>
      </c>
      <c r="O270" s="8" t="str">
        <f t="shared" si="13"/>
        <v>-</v>
      </c>
      <c r="P270" s="8" t="str">
        <f t="shared" si="14"/>
        <v>cyclic</v>
      </c>
    </row>
    <row r="271" spans="1:16" x14ac:dyDescent="0.2">
      <c r="A271" s="8" t="s">
        <v>86</v>
      </c>
      <c r="B271" s="8">
        <v>1990</v>
      </c>
      <c r="C271" s="1">
        <v>4.097217500948086E-2</v>
      </c>
      <c r="D271" s="6">
        <v>44549.572115459108</v>
      </c>
      <c r="E271" s="6">
        <v>1787.4573277487129</v>
      </c>
      <c r="F271" s="6">
        <v>297.47917387554423</v>
      </c>
      <c r="G271" s="6">
        <v>42464.635613834856</v>
      </c>
      <c r="J271" s="1">
        <v>-0.15726062629028689</v>
      </c>
      <c r="K271" s="1">
        <v>0.12263439999999999</v>
      </c>
      <c r="L271" s="12">
        <v>-0.1354337684941129</v>
      </c>
      <c r="M271" s="12">
        <v>-0.16287336609319758</v>
      </c>
      <c r="N271" s="8">
        <f t="shared" si="12"/>
        <v>-1.0955461505629467E-2</v>
      </c>
      <c r="O271" s="8" t="str">
        <f t="shared" si="13"/>
        <v>profitable</v>
      </c>
      <c r="P271" s="8" t="str">
        <f t="shared" si="14"/>
        <v>anticyclic</v>
      </c>
    </row>
    <row r="272" spans="1:16" x14ac:dyDescent="0.2">
      <c r="A272" s="8" t="s">
        <v>146</v>
      </c>
      <c r="B272" s="8">
        <v>1991</v>
      </c>
      <c r="C272" s="1">
        <v>-0.14254684039382981</v>
      </c>
      <c r="D272" s="6">
        <v>2963.4296869754739</v>
      </c>
      <c r="E272" s="6">
        <v>411.97766840368342</v>
      </c>
      <c r="F272" s="6">
        <v>23.240560459026895</v>
      </c>
      <c r="G272" s="6">
        <v>2250.7191662319824</v>
      </c>
      <c r="J272" s="1">
        <v>-0.16858410733464768</v>
      </c>
      <c r="K272" s="1">
        <v>0.12677510769230768</v>
      </c>
      <c r="L272" s="12">
        <v>-0.23813786041742957</v>
      </c>
      <c r="M272" s="12">
        <v>-0.14252374066392334</v>
      </c>
      <c r="N272" s="8">
        <f t="shared" si="12"/>
        <v>1.5343024735223195E-2</v>
      </c>
      <c r="O272" s="8" t="str">
        <f t="shared" si="13"/>
        <v>profitable</v>
      </c>
      <c r="P272" s="8" t="str">
        <f t="shared" si="14"/>
        <v>cyclic</v>
      </c>
    </row>
    <row r="273" spans="1:16" x14ac:dyDescent="0.2">
      <c r="A273" s="8" t="s">
        <v>147</v>
      </c>
      <c r="B273" s="8">
        <v>1991</v>
      </c>
      <c r="C273" s="1">
        <v>-0.31791608087392759</v>
      </c>
      <c r="D273" s="6">
        <v>1858.7283798230621</v>
      </c>
      <c r="E273" s="6">
        <v>188.50676816766259</v>
      </c>
      <c r="F273" s="6">
        <v>18.075991468132031</v>
      </c>
      <c r="G273" s="6">
        <v>1510.6364298367482</v>
      </c>
      <c r="J273" s="1">
        <v>-0.16858410733464768</v>
      </c>
      <c r="K273" s="1">
        <v>0.12677510769230768</v>
      </c>
      <c r="L273" s="12">
        <v>-0.23813786041742957</v>
      </c>
      <c r="M273" s="12">
        <v>-0.14252374066392334</v>
      </c>
      <c r="N273" s="8">
        <f t="shared" si="12"/>
        <v>3.4218887483563096E-2</v>
      </c>
      <c r="O273" s="8" t="str">
        <f t="shared" si="13"/>
        <v>-</v>
      </c>
      <c r="P273" s="8" t="str">
        <f t="shared" si="14"/>
        <v>cyclic</v>
      </c>
    </row>
    <row r="274" spans="1:16" x14ac:dyDescent="0.2">
      <c r="A274" s="8" t="s">
        <v>89</v>
      </c>
      <c r="B274" s="8">
        <v>1991</v>
      </c>
      <c r="C274" s="1">
        <v>-0.32983574794656789</v>
      </c>
      <c r="D274" s="6">
        <v>555.70762342028752</v>
      </c>
      <c r="E274" s="6">
        <v>48.856822653865422</v>
      </c>
      <c r="F274" s="6">
        <v>3.408615533990611</v>
      </c>
      <c r="G274" s="6">
        <v>355.32234657356673</v>
      </c>
      <c r="J274" s="1">
        <v>-0.16858410733464768</v>
      </c>
      <c r="K274" s="1">
        <v>0.12677510769230768</v>
      </c>
      <c r="L274" s="12">
        <v>-0.23813786041742957</v>
      </c>
      <c r="M274" s="12">
        <v>-0.14252374066392334</v>
      </c>
      <c r="N274" s="8">
        <f t="shared" si="12"/>
        <v>3.5501860478445849E-2</v>
      </c>
      <c r="O274" s="8" t="str">
        <f t="shared" si="13"/>
        <v>-</v>
      </c>
      <c r="P274" s="8" t="str">
        <f t="shared" si="14"/>
        <v>cyclic</v>
      </c>
    </row>
    <row r="275" spans="1:16" x14ac:dyDescent="0.2">
      <c r="A275" s="8" t="s">
        <v>152</v>
      </c>
      <c r="B275" s="8">
        <v>1991</v>
      </c>
      <c r="C275" s="1">
        <v>-8.9878146312713944E-2</v>
      </c>
      <c r="D275" s="6">
        <v>2513.0792709694415</v>
      </c>
      <c r="E275" s="6">
        <v>195.99539320446016</v>
      </c>
      <c r="F275" s="6">
        <v>18.592448367221515</v>
      </c>
      <c r="G275" s="6">
        <v>1830.0650219235956</v>
      </c>
      <c r="J275" s="1">
        <v>-0.16858410733464768</v>
      </c>
      <c r="K275" s="1">
        <v>0.12677510769230768</v>
      </c>
      <c r="L275" s="12">
        <v>-0.23813786041742957</v>
      </c>
      <c r="M275" s="12">
        <v>-0.14252374066392334</v>
      </c>
      <c r="N275" s="8">
        <f t="shared" si="12"/>
        <v>9.6740314848232159E-3</v>
      </c>
      <c r="O275" s="8" t="str">
        <f t="shared" si="13"/>
        <v>profitable</v>
      </c>
      <c r="P275" s="8" t="str">
        <f t="shared" si="14"/>
        <v>cyclic</v>
      </c>
    </row>
    <row r="276" spans="1:16" x14ac:dyDescent="0.2">
      <c r="A276" s="8" t="s">
        <v>102</v>
      </c>
      <c r="B276" s="8">
        <v>1991</v>
      </c>
      <c r="C276" s="1">
        <v>-0.36117336565959773</v>
      </c>
      <c r="D276" s="6">
        <v>1587.0720509019923</v>
      </c>
      <c r="E276" s="6">
        <v>199.86881994763129</v>
      </c>
      <c r="F276" s="6">
        <v>13.944336275416138</v>
      </c>
      <c r="G276" s="6">
        <v>1034.979625775331</v>
      </c>
      <c r="J276" s="1">
        <v>-0.16858410733464768</v>
      </c>
      <c r="K276" s="1">
        <v>0.12677510769230768</v>
      </c>
      <c r="L276" s="12">
        <v>-0.23813786041742957</v>
      </c>
      <c r="M276" s="12">
        <v>-0.14252374066392334</v>
      </c>
      <c r="N276" s="8">
        <f t="shared" si="12"/>
        <v>3.8874883986968298E-2</v>
      </c>
      <c r="O276" s="8" t="str">
        <f t="shared" si="13"/>
        <v>-</v>
      </c>
      <c r="P276" s="8" t="str">
        <f t="shared" si="14"/>
        <v>cyclic</v>
      </c>
    </row>
    <row r="277" spans="1:16" x14ac:dyDescent="0.2">
      <c r="A277" s="8" t="s">
        <v>156</v>
      </c>
      <c r="B277" s="8">
        <v>1991</v>
      </c>
      <c r="C277" s="1">
        <v>-5.9433788888086495E-2</v>
      </c>
      <c r="D277" s="6">
        <v>2076.156734339736</v>
      </c>
      <c r="E277" s="6">
        <v>142.80033259824305</v>
      </c>
      <c r="F277" s="6">
        <v>7.6952077964333494</v>
      </c>
      <c r="G277" s="6">
        <v>1516.833912625822</v>
      </c>
      <c r="J277" s="1">
        <v>-0.16858410733464768</v>
      </c>
      <c r="K277" s="1">
        <v>0.12677510769230768</v>
      </c>
      <c r="L277" s="12">
        <v>-0.23813786041742957</v>
      </c>
      <c r="M277" s="12">
        <v>-0.14252374066392334</v>
      </c>
      <c r="N277" s="8">
        <f t="shared" si="12"/>
        <v>6.3971540196791077E-3</v>
      </c>
      <c r="O277" s="8" t="str">
        <f t="shared" si="13"/>
        <v>profitable</v>
      </c>
      <c r="P277" s="8" t="str">
        <f t="shared" si="14"/>
        <v>cyclic</v>
      </c>
    </row>
    <row r="278" spans="1:16" x14ac:dyDescent="0.2">
      <c r="A278" s="8" t="s">
        <v>160</v>
      </c>
      <c r="B278" s="8">
        <v>1991</v>
      </c>
      <c r="C278" s="1">
        <v>-0.14202698271134295</v>
      </c>
      <c r="D278" s="6">
        <v>3655.2237033058409</v>
      </c>
      <c r="E278" s="6">
        <v>199.86881994763129</v>
      </c>
      <c r="F278" s="6">
        <v>23.240560459026895</v>
      </c>
      <c r="G278" s="6">
        <v>2485.1905984186092</v>
      </c>
      <c r="J278" s="1">
        <v>-0.16858410733464768</v>
      </c>
      <c r="K278" s="1">
        <v>0.12677510769230768</v>
      </c>
      <c r="L278" s="12">
        <v>-0.23813786041742957</v>
      </c>
      <c r="M278" s="12">
        <v>-0.14252374066392334</v>
      </c>
      <c r="N278" s="8">
        <f t="shared" si="12"/>
        <v>1.5287069869726668E-2</v>
      </c>
      <c r="O278" s="8" t="str">
        <f t="shared" si="13"/>
        <v>profitable</v>
      </c>
      <c r="P278" s="8" t="str">
        <f t="shared" si="14"/>
        <v>cyclic</v>
      </c>
    </row>
    <row r="279" spans="1:16" x14ac:dyDescent="0.2">
      <c r="A279" s="8" t="s">
        <v>151</v>
      </c>
      <c r="B279" s="8">
        <v>1991</v>
      </c>
      <c r="C279" s="1">
        <v>-0.41415714806400422</v>
      </c>
      <c r="D279" s="6">
        <v>16313.840528438701</v>
      </c>
      <c r="E279" s="6">
        <v>922.90847867291245</v>
      </c>
      <c r="F279" s="6">
        <v>316.58807914185525</v>
      </c>
      <c r="G279" s="6">
        <v>12666.621907068748</v>
      </c>
      <c r="J279" s="1">
        <v>-0.16858410733464768</v>
      </c>
      <c r="K279" s="1">
        <v>0.12677510769230768</v>
      </c>
      <c r="L279" s="12">
        <v>-0.23813786041742957</v>
      </c>
      <c r="M279" s="12">
        <v>-0.14252374066392334</v>
      </c>
      <c r="N279" s="8">
        <f t="shared" si="12"/>
        <v>4.457779175925225E-2</v>
      </c>
      <c r="O279" s="8" t="str">
        <f t="shared" si="13"/>
        <v>-</v>
      </c>
      <c r="P279" s="8" t="str">
        <f t="shared" si="14"/>
        <v>cyclic</v>
      </c>
    </row>
    <row r="280" spans="1:16" x14ac:dyDescent="0.2">
      <c r="A280" s="8" t="s">
        <v>81</v>
      </c>
      <c r="B280" s="8">
        <v>1991</v>
      </c>
      <c r="C280" s="1">
        <v>-0.36454497705202732</v>
      </c>
      <c r="D280" s="6">
        <v>54060.125912192008</v>
      </c>
      <c r="E280" s="6">
        <v>2476.9272880331773</v>
      </c>
      <c r="F280" s="6">
        <v>508.19358870405478</v>
      </c>
      <c r="G280" s="6">
        <v>44461.774442613896</v>
      </c>
      <c r="J280" s="1">
        <v>-0.16858410733464768</v>
      </c>
      <c r="K280" s="1">
        <v>0.12677510769230768</v>
      </c>
      <c r="L280" s="12">
        <v>-0.23813786041742957</v>
      </c>
      <c r="M280" s="12">
        <v>-0.14252374066392334</v>
      </c>
      <c r="N280" s="8">
        <f t="shared" si="12"/>
        <v>3.9237787274397785E-2</v>
      </c>
      <c r="O280" s="8" t="str">
        <f t="shared" si="13"/>
        <v>-</v>
      </c>
      <c r="P280" s="8" t="str">
        <f t="shared" si="14"/>
        <v>cyclic</v>
      </c>
    </row>
    <row r="281" spans="1:16" x14ac:dyDescent="0.2">
      <c r="A281" s="8" t="s">
        <v>133</v>
      </c>
      <c r="B281" s="8">
        <v>1991</v>
      </c>
      <c r="C281" s="1">
        <v>-0.2251039919997275</v>
      </c>
      <c r="D281" s="6">
        <v>813.41961606594134</v>
      </c>
      <c r="E281" s="6">
        <v>80.748036172641221</v>
      </c>
      <c r="F281" s="6">
        <v>11.362051779968704</v>
      </c>
      <c r="G281" s="6">
        <v>681.72310679812222</v>
      </c>
      <c r="J281" s="1">
        <v>-0.16858410733464768</v>
      </c>
      <c r="K281" s="1">
        <v>0.12677510769230768</v>
      </c>
      <c r="L281" s="12">
        <v>-0.23813786041742957</v>
      </c>
      <c r="M281" s="12">
        <v>-0.14252374066392334</v>
      </c>
      <c r="N281" s="8">
        <f t="shared" si="12"/>
        <v>2.4229061182325592E-2</v>
      </c>
      <c r="O281" s="8" t="str">
        <f t="shared" si="13"/>
        <v>-</v>
      </c>
      <c r="P281" s="8" t="str">
        <f t="shared" si="14"/>
        <v>cyclic</v>
      </c>
    </row>
    <row r="282" spans="1:16" x14ac:dyDescent="0.2">
      <c r="A282" s="8" t="s">
        <v>90</v>
      </c>
      <c r="B282" s="8">
        <v>1991</v>
      </c>
      <c r="C282" s="1">
        <v>-0.1049055801473297</v>
      </c>
      <c r="D282" s="6">
        <v>743.28476916958903</v>
      </c>
      <c r="E282" s="6">
        <v>36.72008552526249</v>
      </c>
      <c r="F282" s="6">
        <v>4.9579862312590706</v>
      </c>
      <c r="G282" s="6">
        <v>621.81410650374175</v>
      </c>
      <c r="J282" s="1">
        <v>-0.16858410733464768</v>
      </c>
      <c r="K282" s="1">
        <v>0.12677510769230768</v>
      </c>
      <c r="L282" s="12">
        <v>-0.23813786041742957</v>
      </c>
      <c r="M282" s="12">
        <v>-0.14252374066392334</v>
      </c>
      <c r="N282" s="8">
        <f t="shared" si="12"/>
        <v>1.1291508858537209E-2</v>
      </c>
      <c r="O282" s="8" t="str">
        <f t="shared" si="13"/>
        <v>profitable</v>
      </c>
      <c r="P282" s="8" t="str">
        <f t="shared" si="14"/>
        <v>cyclic</v>
      </c>
    </row>
    <row r="283" spans="1:16" x14ac:dyDescent="0.2">
      <c r="A283" s="8" t="s">
        <v>163</v>
      </c>
      <c r="B283" s="8">
        <v>1991</v>
      </c>
      <c r="C283" s="1">
        <v>-0.22528715577200717</v>
      </c>
      <c r="D283" s="6">
        <v>599.60645984289386</v>
      </c>
      <c r="E283" s="6">
        <v>15.493706972684597</v>
      </c>
      <c r="F283" s="6">
        <v>8.6248302147944251</v>
      </c>
      <c r="G283" s="6">
        <v>493.73279552954915</v>
      </c>
      <c r="J283" s="1">
        <v>-0.16858410733464768</v>
      </c>
      <c r="K283" s="1">
        <v>0.12677510769230768</v>
      </c>
      <c r="L283" s="12">
        <v>-0.23813786041742957</v>
      </c>
      <c r="M283" s="12">
        <v>-0.14252374066392334</v>
      </c>
      <c r="N283" s="8">
        <f t="shared" si="12"/>
        <v>2.424877600926191E-2</v>
      </c>
      <c r="O283" s="8" t="str">
        <f t="shared" si="13"/>
        <v>-</v>
      </c>
      <c r="P283" s="8" t="str">
        <f t="shared" si="14"/>
        <v>cyclic</v>
      </c>
    </row>
    <row r="284" spans="1:16" x14ac:dyDescent="0.2">
      <c r="A284" s="8" t="s">
        <v>97</v>
      </c>
      <c r="B284" s="8">
        <v>1991</v>
      </c>
      <c r="C284" s="1">
        <v>-0.22861447205323657</v>
      </c>
      <c r="D284" s="6">
        <v>5863.8516322620308</v>
      </c>
      <c r="E284" s="6">
        <v>556.74053721846656</v>
      </c>
      <c r="F284" s="6">
        <v>48.030491615322248</v>
      </c>
      <c r="G284" s="6">
        <v>4709.5704627970281</v>
      </c>
      <c r="J284" s="1">
        <v>-0.16858410733464768</v>
      </c>
      <c r="K284" s="1">
        <v>0.12677510769230768</v>
      </c>
      <c r="L284" s="12">
        <v>-0.23813786041742957</v>
      </c>
      <c r="M284" s="12">
        <v>-0.14252374066392334</v>
      </c>
      <c r="N284" s="8">
        <f t="shared" si="12"/>
        <v>2.4606911593774126E-2</v>
      </c>
      <c r="O284" s="8" t="str">
        <f t="shared" si="13"/>
        <v>-</v>
      </c>
      <c r="P284" s="8" t="str">
        <f t="shared" si="14"/>
        <v>cyclic</v>
      </c>
    </row>
    <row r="285" spans="1:16" x14ac:dyDescent="0.2">
      <c r="A285" s="8" t="s">
        <v>91</v>
      </c>
      <c r="B285" s="8">
        <v>1991</v>
      </c>
      <c r="C285" s="1">
        <v>-0.35835002234539037</v>
      </c>
      <c r="D285" s="6">
        <v>10053.866454575034</v>
      </c>
      <c r="E285" s="6">
        <v>618.71536510920487</v>
      </c>
      <c r="F285" s="6">
        <v>123.94965578147678</v>
      </c>
      <c r="G285" s="6">
        <v>8367.1182221487725</v>
      </c>
      <c r="J285" s="1">
        <v>-0.16858410733464768</v>
      </c>
      <c r="K285" s="1">
        <v>0.12677510769230768</v>
      </c>
      <c r="L285" s="12">
        <v>-0.23813786041742957</v>
      </c>
      <c r="M285" s="12">
        <v>-0.14252374066392334</v>
      </c>
      <c r="N285" s="8">
        <f t="shared" si="12"/>
        <v>3.8570993517097273E-2</v>
      </c>
      <c r="O285" s="8" t="str">
        <f t="shared" si="13"/>
        <v>-</v>
      </c>
      <c r="P285" s="8" t="str">
        <f t="shared" si="14"/>
        <v>cyclic</v>
      </c>
    </row>
    <row r="286" spans="1:16" x14ac:dyDescent="0.2">
      <c r="A286" s="8" t="s">
        <v>125</v>
      </c>
      <c r="B286" s="8">
        <v>1991</v>
      </c>
      <c r="C286" s="1">
        <v>-0.28380528282282741</v>
      </c>
      <c r="D286" s="6">
        <v>3714.874475150677</v>
      </c>
      <c r="E286" s="6">
        <v>366.68439835353547</v>
      </c>
      <c r="F286" s="6">
        <v>63.007741688917356</v>
      </c>
      <c r="G286" s="6">
        <v>2537.869202125737</v>
      </c>
      <c r="J286" s="1">
        <v>-0.16858410733464768</v>
      </c>
      <c r="K286" s="1">
        <v>0.12677510769230768</v>
      </c>
      <c r="L286" s="12">
        <v>-0.23813786041742957</v>
      </c>
      <c r="M286" s="12">
        <v>-0.14252374066392334</v>
      </c>
      <c r="N286" s="8">
        <f t="shared" si="12"/>
        <v>3.0547372795546989E-2</v>
      </c>
      <c r="O286" s="8" t="str">
        <f t="shared" si="13"/>
        <v>-</v>
      </c>
      <c r="P286" s="8" t="str">
        <f t="shared" si="14"/>
        <v>cyclic</v>
      </c>
    </row>
    <row r="287" spans="1:16" x14ac:dyDescent="0.2">
      <c r="A287" s="8" t="s">
        <v>126</v>
      </c>
      <c r="B287" s="8">
        <v>1991</v>
      </c>
      <c r="C287" s="1">
        <v>-0.19028729559264923</v>
      </c>
      <c r="D287" s="6">
        <v>3944.6977952454981</v>
      </c>
      <c r="E287" s="6">
        <v>338.7957258027032</v>
      </c>
      <c r="F287" s="6">
        <v>9.8126810827002444</v>
      </c>
      <c r="G287" s="6">
        <v>3269.6886281355391</v>
      </c>
      <c r="J287" s="1">
        <v>-0.16858410733464768</v>
      </c>
      <c r="K287" s="1">
        <v>0.12677510769230768</v>
      </c>
      <c r="L287" s="12">
        <v>-0.23813786041742957</v>
      </c>
      <c r="M287" s="12">
        <v>-0.14252374066392334</v>
      </c>
      <c r="N287" s="8">
        <f t="shared" si="12"/>
        <v>2.0481567146704151E-2</v>
      </c>
      <c r="O287" s="8" t="str">
        <f t="shared" si="13"/>
        <v>-</v>
      </c>
      <c r="P287" s="8" t="str">
        <f t="shared" si="14"/>
        <v>cyclic</v>
      </c>
    </row>
    <row r="288" spans="1:16" x14ac:dyDescent="0.2">
      <c r="A288" s="8" t="s">
        <v>127</v>
      </c>
      <c r="B288" s="8">
        <v>1991</v>
      </c>
      <c r="C288" s="1">
        <v>-0.19064580386607285</v>
      </c>
      <c r="D288" s="6">
        <v>1733.2293533443169</v>
      </c>
      <c r="E288" s="6">
        <v>178.17763018587286</v>
      </c>
      <c r="F288" s="6">
        <v>23.757017358116382</v>
      </c>
      <c r="G288" s="6">
        <v>1286.4941356319109</v>
      </c>
      <c r="J288" s="1">
        <v>-0.16858410733464768</v>
      </c>
      <c r="K288" s="1">
        <v>0.12677510769230768</v>
      </c>
      <c r="L288" s="12">
        <v>-0.23813786041742957</v>
      </c>
      <c r="M288" s="12">
        <v>-0.14252374066392334</v>
      </c>
      <c r="N288" s="8">
        <f t="shared" si="12"/>
        <v>2.0520155173571135E-2</v>
      </c>
      <c r="O288" s="8" t="str">
        <f t="shared" si="13"/>
        <v>-</v>
      </c>
      <c r="P288" s="8" t="str">
        <f t="shared" si="14"/>
        <v>cyclic</v>
      </c>
    </row>
    <row r="289" spans="1:16" x14ac:dyDescent="0.2">
      <c r="A289" s="8" t="s">
        <v>134</v>
      </c>
      <c r="B289" s="8">
        <v>1991</v>
      </c>
      <c r="C289" s="1">
        <v>-0.21518083111149838</v>
      </c>
      <c r="D289" s="6">
        <v>2566.2743315756588</v>
      </c>
      <c r="E289" s="6">
        <v>146.15730244232469</v>
      </c>
      <c r="F289" s="6">
        <v>28.405129449921759</v>
      </c>
      <c r="G289" s="6">
        <v>1799.3358364277713</v>
      </c>
      <c r="J289" s="1">
        <v>-0.16858410733464768</v>
      </c>
      <c r="K289" s="1">
        <v>0.12677510769230768</v>
      </c>
      <c r="L289" s="12">
        <v>-0.23813786041742957</v>
      </c>
      <c r="M289" s="12">
        <v>-0.14252374066392334</v>
      </c>
      <c r="N289" s="8">
        <f t="shared" si="12"/>
        <v>2.316098206854757E-2</v>
      </c>
      <c r="O289" s="8" t="str">
        <f t="shared" si="13"/>
        <v>-</v>
      </c>
      <c r="P289" s="8" t="str">
        <f t="shared" si="14"/>
        <v>cyclic</v>
      </c>
    </row>
    <row r="290" spans="1:16" x14ac:dyDescent="0.2">
      <c r="A290" s="8" t="s">
        <v>92</v>
      </c>
      <c r="B290" s="8">
        <v>1991</v>
      </c>
      <c r="C290" s="1">
        <v>-0.31299734900998749</v>
      </c>
      <c r="D290" s="6">
        <v>7014.0011465343168</v>
      </c>
      <c r="E290" s="6">
        <v>345.5096654908665</v>
      </c>
      <c r="F290" s="6">
        <v>52.162146808038145</v>
      </c>
      <c r="G290" s="6">
        <v>5020.4775160488989</v>
      </c>
      <c r="J290" s="1">
        <v>-0.16858410733464768</v>
      </c>
      <c r="K290" s="1">
        <v>0.12677510769230768</v>
      </c>
      <c r="L290" s="12">
        <v>-0.23813786041742957</v>
      </c>
      <c r="M290" s="12">
        <v>-0.14252374066392334</v>
      </c>
      <c r="N290" s="8">
        <f t="shared" si="12"/>
        <v>3.3689459932269364E-2</v>
      </c>
      <c r="O290" s="8" t="str">
        <f t="shared" si="13"/>
        <v>-</v>
      </c>
      <c r="P290" s="8" t="str">
        <f t="shared" si="14"/>
        <v>cyclic</v>
      </c>
    </row>
    <row r="291" spans="1:16" x14ac:dyDescent="0.2">
      <c r="A291" s="8" t="s">
        <v>101</v>
      </c>
      <c r="B291" s="8">
        <v>1991</v>
      </c>
      <c r="C291" s="1">
        <v>-0.35282044518689204</v>
      </c>
      <c r="D291" s="6">
        <v>668.34687311170455</v>
      </c>
      <c r="E291" s="6">
        <v>75.041187437702405</v>
      </c>
      <c r="F291" s="6">
        <v>6.7139396881633253</v>
      </c>
      <c r="G291" s="6">
        <v>543.31265784213986</v>
      </c>
      <c r="J291" s="1">
        <v>-0.16858410733464768</v>
      </c>
      <c r="K291" s="1">
        <v>0.12677510769230768</v>
      </c>
      <c r="L291" s="12">
        <v>-0.23813786041742957</v>
      </c>
      <c r="M291" s="12">
        <v>-0.14252374066392334</v>
      </c>
      <c r="N291" s="8">
        <f t="shared" si="12"/>
        <v>3.7975817651509744E-2</v>
      </c>
      <c r="O291" s="8" t="str">
        <f t="shared" si="13"/>
        <v>-</v>
      </c>
      <c r="P291" s="8" t="str">
        <f t="shared" si="14"/>
        <v>cyclic</v>
      </c>
    </row>
    <row r="292" spans="1:16" x14ac:dyDescent="0.2">
      <c r="A292" s="8" t="s">
        <v>132</v>
      </c>
      <c r="B292" s="8">
        <v>1991</v>
      </c>
      <c r="C292" s="1">
        <v>-0.12375249500998016</v>
      </c>
      <c r="D292" s="6">
        <v>1489.9781538731688</v>
      </c>
      <c r="E292" s="6">
        <v>71.942446043165489</v>
      </c>
      <c r="F292" s="6">
        <v>19.108905266311002</v>
      </c>
      <c r="G292" s="6">
        <v>1280.8131097419266</v>
      </c>
      <c r="J292" s="1">
        <v>-0.16858410733464768</v>
      </c>
      <c r="K292" s="1">
        <v>0.12677510769230768</v>
      </c>
      <c r="L292" s="12">
        <v>-0.23813786041742957</v>
      </c>
      <c r="M292" s="12">
        <v>-0.14252374066392334</v>
      </c>
      <c r="N292" s="8">
        <f t="shared" si="12"/>
        <v>1.3320095953988597E-2</v>
      </c>
      <c r="O292" s="8" t="str">
        <f t="shared" si="13"/>
        <v>profitable</v>
      </c>
      <c r="P292" s="8" t="str">
        <f t="shared" si="14"/>
        <v>cyclic</v>
      </c>
    </row>
    <row r="293" spans="1:16" x14ac:dyDescent="0.2">
      <c r="A293" s="8" t="s">
        <v>94</v>
      </c>
      <c r="B293" s="8">
        <v>1991</v>
      </c>
      <c r="C293" s="1">
        <v>-0.37921788084271807</v>
      </c>
      <c r="D293" s="6">
        <v>497.96774210208298</v>
      </c>
      <c r="E293" s="6">
        <v>30.367665666461807</v>
      </c>
      <c r="F293" s="6">
        <v>3.1503870844458679</v>
      </c>
      <c r="G293" s="6">
        <v>325.88430332546602</v>
      </c>
      <c r="J293" s="1">
        <v>-0.16858410733464768</v>
      </c>
      <c r="K293" s="1">
        <v>0.12677510769230768</v>
      </c>
      <c r="L293" s="12">
        <v>-0.23813786041742957</v>
      </c>
      <c r="M293" s="12">
        <v>-0.14252374066392334</v>
      </c>
      <c r="N293" s="8">
        <f t="shared" si="12"/>
        <v>4.0817104817853229E-2</v>
      </c>
      <c r="O293" s="8" t="str">
        <f t="shared" si="13"/>
        <v>-</v>
      </c>
      <c r="P293" s="8" t="str">
        <f t="shared" si="14"/>
        <v>cyclic</v>
      </c>
    </row>
    <row r="294" spans="1:16" x14ac:dyDescent="0.2">
      <c r="A294" s="8" t="s">
        <v>157</v>
      </c>
      <c r="B294" s="8">
        <v>1991</v>
      </c>
      <c r="C294" s="1">
        <v>-0.22260955857270895</v>
      </c>
      <c r="D294" s="6">
        <v>15533.474153914487</v>
      </c>
      <c r="E294" s="6">
        <v>888.30586643391689</v>
      </c>
      <c r="F294" s="6">
        <v>130.14713857055062</v>
      </c>
      <c r="G294" s="6">
        <v>10992.268640220631</v>
      </c>
      <c r="J294" s="1">
        <v>-0.16858410733464768</v>
      </c>
      <c r="K294" s="1">
        <v>0.12677510769230768</v>
      </c>
      <c r="L294" s="12">
        <v>-0.23813786041742957</v>
      </c>
      <c r="M294" s="12">
        <v>-0.14252374066392334</v>
      </c>
      <c r="N294" s="8">
        <f t="shared" si="12"/>
        <v>2.396057291793913E-2</v>
      </c>
      <c r="O294" s="8" t="str">
        <f t="shared" si="13"/>
        <v>-</v>
      </c>
      <c r="P294" s="8" t="str">
        <f t="shared" si="14"/>
        <v>cyclic</v>
      </c>
    </row>
    <row r="295" spans="1:16" x14ac:dyDescent="0.2">
      <c r="A295" s="8" t="s">
        <v>87</v>
      </c>
      <c r="B295" s="8">
        <v>1991</v>
      </c>
      <c r="C295" s="1">
        <v>-0.22420849504118601</v>
      </c>
      <c r="D295" s="6">
        <v>4699.7577817143274</v>
      </c>
      <c r="E295" s="6">
        <v>214.84607002122641</v>
      </c>
      <c r="F295" s="6">
        <v>5.0096319211680189</v>
      </c>
      <c r="G295" s="6">
        <v>4061.933511338812</v>
      </c>
      <c r="J295" s="1">
        <v>-0.16858410733464768</v>
      </c>
      <c r="K295" s="1">
        <v>0.12677510769230768</v>
      </c>
      <c r="L295" s="12">
        <v>-0.23813786041742957</v>
      </c>
      <c r="M295" s="12">
        <v>-0.14252374066392334</v>
      </c>
      <c r="N295" s="8">
        <f t="shared" si="12"/>
        <v>2.4132674395026348E-2</v>
      </c>
      <c r="O295" s="8" t="str">
        <f t="shared" si="13"/>
        <v>-</v>
      </c>
      <c r="P295" s="8" t="str">
        <f t="shared" si="14"/>
        <v>cyclic</v>
      </c>
    </row>
    <row r="296" spans="1:16" x14ac:dyDescent="0.2">
      <c r="A296" s="8" t="s">
        <v>82</v>
      </c>
      <c r="B296" s="8">
        <v>1991</v>
      </c>
      <c r="C296" s="1">
        <v>-0.30582274712440249</v>
      </c>
      <c r="D296" s="6">
        <v>7275.3283374735975</v>
      </c>
      <c r="E296" s="6">
        <v>543.82911474122932</v>
      </c>
      <c r="F296" s="6">
        <v>38.217810532622003</v>
      </c>
      <c r="G296" s="6">
        <v>4888.7810067810797</v>
      </c>
      <c r="J296" s="1">
        <v>-0.16858410733464768</v>
      </c>
      <c r="K296" s="1">
        <v>0.12677510769230768</v>
      </c>
      <c r="L296" s="12">
        <v>-0.23813786041742957</v>
      </c>
      <c r="M296" s="12">
        <v>-0.14252374066392334</v>
      </c>
      <c r="N296" s="8">
        <f t="shared" si="12"/>
        <v>3.2917221881311666E-2</v>
      </c>
      <c r="O296" s="8" t="str">
        <f t="shared" si="13"/>
        <v>-</v>
      </c>
      <c r="P296" s="8" t="str">
        <f t="shared" si="14"/>
        <v>cyclic</v>
      </c>
    </row>
    <row r="297" spans="1:16" x14ac:dyDescent="0.2">
      <c r="A297" s="8" t="s">
        <v>83</v>
      </c>
      <c r="B297" s="8">
        <v>1991</v>
      </c>
      <c r="C297" s="1">
        <v>-0.15727238799276591</v>
      </c>
      <c r="D297" s="6">
        <v>3582.6615089837683</v>
      </c>
      <c r="E297" s="6">
        <v>160.61809561683032</v>
      </c>
      <c r="F297" s="6">
        <v>26.339301853563814</v>
      </c>
      <c r="G297" s="6">
        <v>2495.0032795013094</v>
      </c>
      <c r="J297" s="1">
        <v>-0.16858410733464768</v>
      </c>
      <c r="K297" s="1">
        <v>0.12677510769230768</v>
      </c>
      <c r="L297" s="12">
        <v>-0.23813786041742957</v>
      </c>
      <c r="M297" s="12">
        <v>-0.14252374066392334</v>
      </c>
      <c r="N297" s="8">
        <f t="shared" si="12"/>
        <v>1.692800859334288E-2</v>
      </c>
      <c r="O297" s="8" t="str">
        <f t="shared" si="13"/>
        <v>profitable</v>
      </c>
      <c r="P297" s="8" t="str">
        <f t="shared" si="14"/>
        <v>cyclic</v>
      </c>
    </row>
    <row r="298" spans="1:16" x14ac:dyDescent="0.2">
      <c r="A298" s="8" t="s">
        <v>98</v>
      </c>
      <c r="B298" s="8">
        <v>1991</v>
      </c>
      <c r="C298" s="1">
        <v>-0.30267757254971173</v>
      </c>
      <c r="D298" s="6">
        <v>3920.4243209882925</v>
      </c>
      <c r="E298" s="6">
        <v>171.98014739679903</v>
      </c>
      <c r="F298" s="6">
        <v>34.602612238995597</v>
      </c>
      <c r="G298" s="6">
        <v>2847.2268846803395</v>
      </c>
      <c r="J298" s="1">
        <v>-0.16858410733464768</v>
      </c>
      <c r="K298" s="1">
        <v>0.12677510769230768</v>
      </c>
      <c r="L298" s="12">
        <v>-0.23813786041742957</v>
      </c>
      <c r="M298" s="12">
        <v>-0.14252374066392334</v>
      </c>
      <c r="N298" s="8">
        <f t="shared" si="12"/>
        <v>3.2578691113721497E-2</v>
      </c>
      <c r="O298" s="8" t="str">
        <f t="shared" si="13"/>
        <v>-</v>
      </c>
      <c r="P298" s="8" t="str">
        <f t="shared" si="14"/>
        <v>cyclic</v>
      </c>
    </row>
    <row r="299" spans="1:16" x14ac:dyDescent="0.2">
      <c r="A299" s="8" t="s">
        <v>95</v>
      </c>
      <c r="B299" s="8">
        <v>1991</v>
      </c>
      <c r="C299" s="1">
        <v>-0.15135819853078217</v>
      </c>
      <c r="D299" s="6">
        <v>515.1657568417628</v>
      </c>
      <c r="E299" s="6">
        <v>38.579330361984645</v>
      </c>
      <c r="F299" s="6">
        <v>4.1833008826248408</v>
      </c>
      <c r="G299" s="6">
        <v>434.34025213425821</v>
      </c>
      <c r="J299" s="1">
        <v>-0.16858410733464768</v>
      </c>
      <c r="K299" s="1">
        <v>0.12677510769230768</v>
      </c>
      <c r="L299" s="12">
        <v>-0.23813786041742957</v>
      </c>
      <c r="M299" s="12">
        <v>-0.14252374066392334</v>
      </c>
      <c r="N299" s="8">
        <f t="shared" si="12"/>
        <v>1.6291434994424016E-2</v>
      </c>
      <c r="O299" s="8" t="str">
        <f t="shared" si="13"/>
        <v>profitable</v>
      </c>
      <c r="P299" s="8" t="str">
        <f t="shared" si="14"/>
        <v>cyclic</v>
      </c>
    </row>
    <row r="300" spans="1:16" x14ac:dyDescent="0.2">
      <c r="A300" s="8" t="s">
        <v>100</v>
      </c>
      <c r="B300" s="8">
        <v>1991</v>
      </c>
      <c r="C300" s="1">
        <v>-0.31129974300373203</v>
      </c>
      <c r="D300" s="6">
        <v>1209.3354749079417</v>
      </c>
      <c r="E300" s="6">
        <v>119.86964627866983</v>
      </c>
      <c r="F300" s="6">
        <v>8.314956075340735</v>
      </c>
      <c r="G300" s="6">
        <v>983.85039276547184</v>
      </c>
      <c r="J300" s="1">
        <v>-0.16858410733464768</v>
      </c>
      <c r="K300" s="1">
        <v>0.12677510769230768</v>
      </c>
      <c r="L300" s="12">
        <v>-0.23813786041742957</v>
      </c>
      <c r="M300" s="12">
        <v>-0.14252374066392334</v>
      </c>
      <c r="N300" s="8">
        <f t="shared" si="12"/>
        <v>3.3506738162550162E-2</v>
      </c>
      <c r="O300" s="8" t="str">
        <f t="shared" si="13"/>
        <v>-</v>
      </c>
      <c r="P300" s="8" t="str">
        <f t="shared" si="14"/>
        <v>cyclic</v>
      </c>
    </row>
    <row r="301" spans="1:16" x14ac:dyDescent="0.2">
      <c r="A301" s="8" t="s">
        <v>84</v>
      </c>
      <c r="B301" s="8">
        <v>1991</v>
      </c>
      <c r="C301" s="1">
        <v>-0.36730282840273165</v>
      </c>
      <c r="D301" s="6">
        <v>38761.639647363234</v>
      </c>
      <c r="E301" s="6">
        <v>1418.7071017988196</v>
      </c>
      <c r="F301" s="6">
        <v>267.00821682926454</v>
      </c>
      <c r="G301" s="6">
        <v>31816.327268407818</v>
      </c>
      <c r="J301" s="1">
        <v>-0.16858410733464768</v>
      </c>
      <c r="K301" s="1">
        <v>0.12677510769230768</v>
      </c>
      <c r="L301" s="12">
        <v>-0.23813786041742957</v>
      </c>
      <c r="M301" s="12">
        <v>-0.14252374066392334</v>
      </c>
      <c r="N301" s="8">
        <f t="shared" si="12"/>
        <v>3.9534628518812745E-2</v>
      </c>
      <c r="O301" s="8" t="str">
        <f t="shared" si="13"/>
        <v>-</v>
      </c>
      <c r="P301" s="8" t="str">
        <f t="shared" si="14"/>
        <v>cyclic</v>
      </c>
    </row>
    <row r="302" spans="1:16" x14ac:dyDescent="0.2">
      <c r="A302" s="8" t="s">
        <v>103</v>
      </c>
      <c r="B302" s="8">
        <v>1991</v>
      </c>
      <c r="C302" s="1">
        <v>-0.37012612706980824</v>
      </c>
      <c r="D302" s="6">
        <v>14047.111198334946</v>
      </c>
      <c r="E302" s="6">
        <v>416.26426066612618</v>
      </c>
      <c r="F302" s="6">
        <v>110.52177640515012</v>
      </c>
      <c r="G302" s="6">
        <v>11482.902694355644</v>
      </c>
      <c r="J302" s="1">
        <v>-0.16858410733464768</v>
      </c>
      <c r="K302" s="1">
        <v>0.12677510769230768</v>
      </c>
      <c r="L302" s="12">
        <v>-0.23813786041742957</v>
      </c>
      <c r="M302" s="12">
        <v>-0.14252374066392334</v>
      </c>
      <c r="N302" s="8">
        <f t="shared" si="12"/>
        <v>3.9838514183091235E-2</v>
      </c>
      <c r="O302" s="8" t="str">
        <f t="shared" si="13"/>
        <v>-</v>
      </c>
      <c r="P302" s="8" t="str">
        <f t="shared" si="14"/>
        <v>cyclic</v>
      </c>
    </row>
    <row r="303" spans="1:16" x14ac:dyDescent="0.2">
      <c r="A303" s="8" t="s">
        <v>85</v>
      </c>
      <c r="B303" s="8">
        <v>1991</v>
      </c>
      <c r="C303" s="1">
        <v>-0.16238994080665101</v>
      </c>
      <c r="D303" s="6">
        <v>10608.231290057691</v>
      </c>
      <c r="E303" s="6">
        <v>1464.1553089186943</v>
      </c>
      <c r="F303" s="6">
        <v>9.0379957340660155</v>
      </c>
      <c r="G303" s="6">
        <v>8623.7973009962461</v>
      </c>
      <c r="J303" s="1">
        <v>-0.16858410733464768</v>
      </c>
      <c r="K303" s="1">
        <v>0.12677510769230768</v>
      </c>
      <c r="L303" s="12">
        <v>-0.23813786041742957</v>
      </c>
      <c r="M303" s="12">
        <v>-0.14252374066392334</v>
      </c>
      <c r="N303" s="8">
        <f t="shared" si="12"/>
        <v>1.7478836231404289E-2</v>
      </c>
      <c r="O303" s="8" t="str">
        <f t="shared" si="13"/>
        <v>profitable</v>
      </c>
      <c r="P303" s="8" t="str">
        <f t="shared" si="14"/>
        <v>cyclic</v>
      </c>
    </row>
    <row r="304" spans="1:16" x14ac:dyDescent="0.2">
      <c r="A304" s="8" t="s">
        <v>135</v>
      </c>
      <c r="B304" s="8">
        <v>1991</v>
      </c>
      <c r="C304" s="1">
        <v>-7.993127984055344E-2</v>
      </c>
      <c r="D304" s="6">
        <v>10317.259473110673</v>
      </c>
      <c r="E304" s="6">
        <v>468.1165333347106</v>
      </c>
      <c r="F304" s="6">
        <v>139.95981965325086</v>
      </c>
      <c r="G304" s="6">
        <v>7265.5156563908968</v>
      </c>
      <c r="J304" s="1">
        <v>-0.16858410733464768</v>
      </c>
      <c r="K304" s="1">
        <v>0.12677510769230768</v>
      </c>
      <c r="L304" s="12">
        <v>-0.23813786041742957</v>
      </c>
      <c r="M304" s="12">
        <v>-0.14252374066392334</v>
      </c>
      <c r="N304" s="8">
        <f t="shared" si="12"/>
        <v>8.6034008212555451E-3</v>
      </c>
      <c r="O304" s="8" t="str">
        <f t="shared" si="13"/>
        <v>profitable</v>
      </c>
      <c r="P304" s="8" t="str">
        <f t="shared" si="14"/>
        <v>cyclic</v>
      </c>
    </row>
    <row r="305" spans="1:16" x14ac:dyDescent="0.2">
      <c r="A305" s="8" t="s">
        <v>136</v>
      </c>
      <c r="B305" s="8">
        <v>1991</v>
      </c>
      <c r="C305" s="1">
        <v>4.9816270077847905E-2</v>
      </c>
      <c r="D305" s="6">
        <v>617.94067976057067</v>
      </c>
      <c r="E305" s="6">
        <v>90.586540100295949</v>
      </c>
      <c r="F305" s="6">
        <v>4.6481120918053787</v>
      </c>
      <c r="G305" s="6">
        <v>425.56048484973689</v>
      </c>
      <c r="J305" s="1">
        <v>-0.16858410733464768</v>
      </c>
      <c r="K305" s="1">
        <v>0.12677510769230768</v>
      </c>
      <c r="L305" s="12">
        <v>-0.23813786041742957</v>
      </c>
      <c r="M305" s="12">
        <v>-0.14252374066392334</v>
      </c>
      <c r="N305" s="8">
        <f t="shared" si="12"/>
        <v>-5.3619726814657896E-3</v>
      </c>
      <c r="O305" s="8" t="str">
        <f t="shared" si="13"/>
        <v>profitable</v>
      </c>
      <c r="P305" s="8" t="str">
        <f t="shared" si="14"/>
        <v>anticyclic</v>
      </c>
    </row>
    <row r="306" spans="1:16" x14ac:dyDescent="0.2">
      <c r="A306" s="8" t="s">
        <v>140</v>
      </c>
      <c r="B306" s="8">
        <v>1991</v>
      </c>
      <c r="C306" s="1">
        <v>-0.16041714366347065</v>
      </c>
      <c r="D306" s="6">
        <v>978.68582377457699</v>
      </c>
      <c r="E306" s="6">
        <v>95.131360812283418</v>
      </c>
      <c r="F306" s="6">
        <v>11.362051779968704</v>
      </c>
      <c r="G306" s="6">
        <v>699.28264136716484</v>
      </c>
      <c r="J306" s="1">
        <v>-0.16858410733464768</v>
      </c>
      <c r="K306" s="1">
        <v>0.12677510769230768</v>
      </c>
      <c r="L306" s="12">
        <v>-0.23813786041742957</v>
      </c>
      <c r="M306" s="12">
        <v>-0.14252374066392334</v>
      </c>
      <c r="N306" s="8">
        <f t="shared" si="12"/>
        <v>1.7266494272215525E-2</v>
      </c>
      <c r="O306" s="8" t="str">
        <f t="shared" si="13"/>
        <v>profitable</v>
      </c>
      <c r="P306" s="8" t="str">
        <f t="shared" si="14"/>
        <v>cyclic</v>
      </c>
    </row>
    <row r="307" spans="1:16" x14ac:dyDescent="0.2">
      <c r="A307" s="8" t="s">
        <v>153</v>
      </c>
      <c r="B307" s="8">
        <v>1991</v>
      </c>
      <c r="C307" s="1">
        <v>-0.12766238656372586</v>
      </c>
      <c r="D307" s="6">
        <v>3521.719594891209</v>
      </c>
      <c r="E307" s="6">
        <v>206.58275963579462</v>
      </c>
      <c r="F307" s="6">
        <v>20.141819064489976</v>
      </c>
      <c r="G307" s="6">
        <v>2466.0816931522982</v>
      </c>
      <c r="J307" s="1">
        <v>-0.16858410733464768</v>
      </c>
      <c r="K307" s="1">
        <v>0.12677510769230768</v>
      </c>
      <c r="L307" s="12">
        <v>-0.23813786041742957</v>
      </c>
      <c r="M307" s="12">
        <v>-0.14252374066392334</v>
      </c>
      <c r="N307" s="8">
        <f t="shared" si="12"/>
        <v>1.3740937009850801E-2</v>
      </c>
      <c r="O307" s="8" t="str">
        <f t="shared" si="13"/>
        <v>profitable</v>
      </c>
      <c r="P307" s="8" t="str">
        <f t="shared" si="14"/>
        <v>cyclic</v>
      </c>
    </row>
    <row r="308" spans="1:16" x14ac:dyDescent="0.2">
      <c r="A308" s="8" t="s">
        <v>137</v>
      </c>
      <c r="B308" s="8">
        <v>1991</v>
      </c>
      <c r="C308" s="1">
        <v>6.5324618905142129E-2</v>
      </c>
      <c r="D308" s="6">
        <v>1015.3542636099305</v>
      </c>
      <c r="E308" s="6">
        <v>90.2250202709333</v>
      </c>
      <c r="F308" s="6">
        <v>10.845594880879217</v>
      </c>
      <c r="G308" s="6">
        <v>766.93849514788758</v>
      </c>
      <c r="J308" s="1">
        <v>-0.16858410733464768</v>
      </c>
      <c r="K308" s="1">
        <v>0.12677510769230768</v>
      </c>
      <c r="L308" s="12">
        <v>-0.23813786041742957</v>
      </c>
      <c r="M308" s="12">
        <v>-0.14252374066392334</v>
      </c>
      <c r="N308" s="8">
        <f t="shared" si="12"/>
        <v>-7.0312133254691791E-3</v>
      </c>
      <c r="O308" s="8" t="str">
        <f t="shared" si="13"/>
        <v>profitable</v>
      </c>
      <c r="P308" s="8" t="str">
        <f t="shared" si="14"/>
        <v>anticyclic</v>
      </c>
    </row>
    <row r="309" spans="1:16" x14ac:dyDescent="0.2">
      <c r="A309" s="8" t="s">
        <v>138</v>
      </c>
      <c r="B309" s="8">
        <v>1991</v>
      </c>
      <c r="C309" s="1">
        <v>-0.15782642392363316</v>
      </c>
      <c r="D309" s="6">
        <v>18457.136659660071</v>
      </c>
      <c r="E309" s="6">
        <v>868.16404736942695</v>
      </c>
      <c r="F309" s="6">
        <v>248.93222536113251</v>
      </c>
      <c r="G309" s="6">
        <v>14046.594741435856</v>
      </c>
      <c r="J309" s="1">
        <v>-0.16858410733464768</v>
      </c>
      <c r="K309" s="1">
        <v>0.12677510769230768</v>
      </c>
      <c r="L309" s="12">
        <v>-0.23813786041742957</v>
      </c>
      <c r="M309" s="12">
        <v>-0.14252374066392334</v>
      </c>
      <c r="N309" s="8">
        <f t="shared" si="12"/>
        <v>1.698764223354152E-2</v>
      </c>
      <c r="O309" s="8" t="str">
        <f t="shared" si="13"/>
        <v>profitable</v>
      </c>
      <c r="P309" s="8" t="str">
        <f t="shared" si="14"/>
        <v>cyclic</v>
      </c>
    </row>
    <row r="310" spans="1:16" x14ac:dyDescent="0.2">
      <c r="A310" s="8" t="s">
        <v>139</v>
      </c>
      <c r="B310" s="8">
        <v>1991</v>
      </c>
      <c r="C310" s="1">
        <v>-0.19070682702776814</v>
      </c>
      <c r="D310" s="6">
        <v>20211.540745867056</v>
      </c>
      <c r="E310" s="6">
        <v>969.90605649005579</v>
      </c>
      <c r="F310" s="6">
        <v>316.07162224276578</v>
      </c>
      <c r="G310" s="6">
        <v>15945.090302488808</v>
      </c>
      <c r="J310" s="1">
        <v>-0.16858410733464768</v>
      </c>
      <c r="K310" s="1">
        <v>0.12677510769230768</v>
      </c>
      <c r="L310" s="12">
        <v>-0.23813786041742957</v>
      </c>
      <c r="M310" s="12">
        <v>-0.14252374066392334</v>
      </c>
      <c r="N310" s="8">
        <f t="shared" si="12"/>
        <v>2.0526723399683519E-2</v>
      </c>
      <c r="O310" s="8" t="str">
        <f t="shared" si="13"/>
        <v>-</v>
      </c>
      <c r="P310" s="8" t="str">
        <f t="shared" si="14"/>
        <v>cyclic</v>
      </c>
    </row>
    <row r="311" spans="1:16" x14ac:dyDescent="0.2">
      <c r="A311" s="8" t="s">
        <v>99</v>
      </c>
      <c r="B311" s="8">
        <v>1991</v>
      </c>
      <c r="C311" s="1">
        <v>-0.27375952928593833</v>
      </c>
      <c r="D311" s="6">
        <v>1538.0602911783999</v>
      </c>
      <c r="E311" s="6">
        <v>133.24587996508754</v>
      </c>
      <c r="F311" s="6">
        <v>13.944336275416138</v>
      </c>
      <c r="G311" s="6">
        <v>1321.0967478709067</v>
      </c>
      <c r="J311" s="1">
        <v>-0.16858410733464768</v>
      </c>
      <c r="K311" s="1">
        <v>0.12677510769230768</v>
      </c>
      <c r="L311" s="12">
        <v>-0.23813786041742957</v>
      </c>
      <c r="M311" s="12">
        <v>-0.14252374066392334</v>
      </c>
      <c r="N311" s="8">
        <f t="shared" si="12"/>
        <v>2.9466098425840817E-2</v>
      </c>
      <c r="O311" s="8" t="str">
        <f t="shared" si="13"/>
        <v>-</v>
      </c>
      <c r="P311" s="8" t="str">
        <f t="shared" si="14"/>
        <v>cyclic</v>
      </c>
    </row>
    <row r="312" spans="1:16" x14ac:dyDescent="0.2">
      <c r="A312" s="8" t="s">
        <v>86</v>
      </c>
      <c r="B312" s="8">
        <v>1991</v>
      </c>
      <c r="C312" s="1">
        <v>-0.42794894189755411</v>
      </c>
      <c r="D312" s="6">
        <v>47025.982946593198</v>
      </c>
      <c r="E312" s="6">
        <v>1889.1993368693418</v>
      </c>
      <c r="F312" s="6">
        <v>327.43367402273446</v>
      </c>
      <c r="G312" s="6">
        <v>39614.826444659069</v>
      </c>
      <c r="J312" s="1">
        <v>-0.16858410733464768</v>
      </c>
      <c r="K312" s="1">
        <v>0.12677510769230768</v>
      </c>
      <c r="L312" s="12">
        <v>-0.23813786041742957</v>
      </c>
      <c r="M312" s="12">
        <v>-0.14252374066392334</v>
      </c>
      <c r="N312" s="8">
        <f t="shared" si="12"/>
        <v>4.6062271059857038E-2</v>
      </c>
      <c r="O312" s="8" t="str">
        <f t="shared" si="13"/>
        <v>-</v>
      </c>
      <c r="P312" s="8" t="str">
        <f t="shared" si="14"/>
        <v>cyclic</v>
      </c>
    </row>
    <row r="313" spans="1:16" x14ac:dyDescent="0.2">
      <c r="A313" s="8" t="s">
        <v>146</v>
      </c>
      <c r="B313" s="8">
        <v>1992</v>
      </c>
      <c r="C313" s="1">
        <v>7.3110686253828994E-2</v>
      </c>
      <c r="D313" s="6">
        <v>3342.509050907157</v>
      </c>
      <c r="E313" s="6">
        <v>456.9094186244688</v>
      </c>
      <c r="F313" s="6">
        <v>25.30638805538484</v>
      </c>
      <c r="G313" s="6">
        <v>2546.6489694102584</v>
      </c>
      <c r="J313" s="1">
        <v>0.32165889910161299</v>
      </c>
      <c r="K313" s="1">
        <v>0.13786150769230771</v>
      </c>
      <c r="L313" s="12">
        <v>7.5445418618351433E-3</v>
      </c>
      <c r="M313" s="12">
        <v>0.32020035777554656</v>
      </c>
      <c r="N313" s="8">
        <f t="shared" si="12"/>
        <v>3.7066994440772182E-2</v>
      </c>
      <c r="O313" s="8" t="str">
        <f t="shared" si="13"/>
        <v>-</v>
      </c>
      <c r="P313" s="8" t="str">
        <f t="shared" si="14"/>
        <v>cyclic</v>
      </c>
    </row>
    <row r="314" spans="1:16" x14ac:dyDescent="0.2">
      <c r="A314" s="8" t="s">
        <v>147</v>
      </c>
      <c r="B314" s="8">
        <v>1992</v>
      </c>
      <c r="C314" s="1">
        <v>-6.8947756326713239E-2</v>
      </c>
      <c r="D314" s="6">
        <v>1874.7385436948362</v>
      </c>
      <c r="E314" s="6">
        <v>205.03338893852617</v>
      </c>
      <c r="F314" s="6">
        <v>20.141819064489976</v>
      </c>
      <c r="G314" s="6">
        <v>1526.1301368094328</v>
      </c>
      <c r="J314" s="1">
        <v>0.32165889910161299</v>
      </c>
      <c r="K314" s="1">
        <v>0.13786150769230771</v>
      </c>
      <c r="L314" s="12">
        <v>7.5445418618351433E-3</v>
      </c>
      <c r="M314" s="12">
        <v>0.32020035777554656</v>
      </c>
      <c r="N314" s="8">
        <f t="shared" si="12"/>
        <v>-3.4956395999253077E-2</v>
      </c>
      <c r="O314" s="8" t="str">
        <f t="shared" si="13"/>
        <v>-</v>
      </c>
      <c r="P314" s="8" t="str">
        <f t="shared" si="14"/>
        <v>anticyclic</v>
      </c>
    </row>
    <row r="315" spans="1:16" x14ac:dyDescent="0.2">
      <c r="A315" s="8" t="s">
        <v>89</v>
      </c>
      <c r="B315" s="8">
        <v>1992</v>
      </c>
      <c r="C315" s="1">
        <v>0.12299431948639128</v>
      </c>
      <c r="D315" s="6">
        <v>592.89252015473062</v>
      </c>
      <c r="E315" s="6">
        <v>53.763163195215547</v>
      </c>
      <c r="F315" s="6">
        <v>3.9250724330800977</v>
      </c>
      <c r="G315" s="6">
        <v>378.04645013350415</v>
      </c>
      <c r="J315" s="1">
        <v>0.32165889910161299</v>
      </c>
      <c r="K315" s="1">
        <v>0.13786150769230771</v>
      </c>
      <c r="L315" s="12">
        <v>7.5445418618351433E-3</v>
      </c>
      <c r="M315" s="12">
        <v>0.32020035777554656</v>
      </c>
      <c r="N315" s="8">
        <f t="shared" si="12"/>
        <v>6.2357912232151362E-2</v>
      </c>
      <c r="O315" s="8" t="str">
        <f t="shared" si="13"/>
        <v>-</v>
      </c>
      <c r="P315" s="8" t="str">
        <f t="shared" si="14"/>
        <v>cyclic</v>
      </c>
    </row>
    <row r="316" spans="1:16" x14ac:dyDescent="0.2">
      <c r="A316" s="8" t="s">
        <v>152</v>
      </c>
      <c r="B316" s="8">
        <v>1992</v>
      </c>
      <c r="C316" s="1">
        <v>4.2469828220795112E-2</v>
      </c>
      <c r="D316" s="6">
        <v>3006.2956095999011</v>
      </c>
      <c r="E316" s="6">
        <v>348.76334395513027</v>
      </c>
      <c r="F316" s="6">
        <v>20.141819064489976</v>
      </c>
      <c r="G316" s="6">
        <v>2133.9999070377585</v>
      </c>
      <c r="J316" s="1">
        <v>0.32165889910161299</v>
      </c>
      <c r="K316" s="1">
        <v>0.13786150769230771</v>
      </c>
      <c r="L316" s="12">
        <v>7.5445418618351433E-3</v>
      </c>
      <c r="M316" s="12">
        <v>0.32020035777554656</v>
      </c>
      <c r="N316" s="8">
        <f t="shared" si="12"/>
        <v>2.153213117293528E-2</v>
      </c>
      <c r="O316" s="8" t="str">
        <f t="shared" si="13"/>
        <v>-</v>
      </c>
      <c r="P316" s="8" t="str">
        <f t="shared" si="14"/>
        <v>cyclic</v>
      </c>
    </row>
    <row r="317" spans="1:16" x14ac:dyDescent="0.2">
      <c r="A317" s="8" t="s">
        <v>102</v>
      </c>
      <c r="B317" s="8">
        <v>1992</v>
      </c>
      <c r="C317" s="1">
        <v>0.14034406882835415</v>
      </c>
      <c r="D317" s="6">
        <v>1704.3077669953057</v>
      </c>
      <c r="E317" s="6">
        <v>230.33977699391102</v>
      </c>
      <c r="F317" s="6">
        <v>16.010163871774083</v>
      </c>
      <c r="G317" s="6">
        <v>1094.8886260697116</v>
      </c>
      <c r="J317" s="1">
        <v>0.32165889910161299</v>
      </c>
      <c r="K317" s="1">
        <v>0.13786150769230771</v>
      </c>
      <c r="L317" s="12">
        <v>7.5445418618351433E-3</v>
      </c>
      <c r="M317" s="12">
        <v>0.32020035777554656</v>
      </c>
      <c r="N317" s="8">
        <f t="shared" si="12"/>
        <v>7.1154205843383167E-2</v>
      </c>
      <c r="O317" s="8" t="str">
        <f t="shared" si="13"/>
        <v>-</v>
      </c>
      <c r="P317" s="8" t="str">
        <f t="shared" si="14"/>
        <v>cyclic</v>
      </c>
    </row>
    <row r="318" spans="1:16" x14ac:dyDescent="0.2">
      <c r="A318" s="8" t="s">
        <v>156</v>
      </c>
      <c r="B318" s="8">
        <v>1992</v>
      </c>
      <c r="C318" s="1">
        <v>0.15338110533296365</v>
      </c>
      <c r="D318" s="6">
        <v>3276.9190247227921</v>
      </c>
      <c r="E318" s="6">
        <v>216.91189761758434</v>
      </c>
      <c r="F318" s="6">
        <v>41.316551927158926</v>
      </c>
      <c r="G318" s="6">
        <v>2512.562814070352</v>
      </c>
      <c r="J318" s="1">
        <v>0.32165889910161299</v>
      </c>
      <c r="K318" s="1">
        <v>0.13786150769230771</v>
      </c>
      <c r="L318" s="12">
        <v>7.5445418618351433E-3</v>
      </c>
      <c r="M318" s="12">
        <v>0.32020035777554656</v>
      </c>
      <c r="N318" s="8">
        <f t="shared" si="12"/>
        <v>7.7763961330600956E-2</v>
      </c>
      <c r="O318" s="8" t="str">
        <f t="shared" si="13"/>
        <v>-</v>
      </c>
      <c r="P318" s="8" t="str">
        <f t="shared" si="14"/>
        <v>cyclic</v>
      </c>
    </row>
    <row r="319" spans="1:16" x14ac:dyDescent="0.2">
      <c r="A319" s="8" t="s">
        <v>160</v>
      </c>
      <c r="B319" s="8">
        <v>1992</v>
      </c>
      <c r="C319" s="1">
        <v>-4.4844407262050801E-2</v>
      </c>
      <c r="D319" s="6">
        <v>3963.2902436127197</v>
      </c>
      <c r="E319" s="6">
        <v>251.51450985657996</v>
      </c>
      <c r="F319" s="6">
        <v>26.339301853563814</v>
      </c>
      <c r="G319" s="6">
        <v>2800.2293068631961</v>
      </c>
      <c r="J319" s="1">
        <v>0.32165889910161299</v>
      </c>
      <c r="K319" s="1">
        <v>0.13786150769230771</v>
      </c>
      <c r="L319" s="12">
        <v>7.5445418618351433E-3</v>
      </c>
      <c r="M319" s="12">
        <v>0.32020035777554656</v>
      </c>
      <c r="N319" s="8">
        <f t="shared" si="12"/>
        <v>-2.2736038735994009E-2</v>
      </c>
      <c r="O319" s="8" t="str">
        <f t="shared" si="13"/>
        <v>-</v>
      </c>
      <c r="P319" s="8" t="str">
        <f t="shared" si="14"/>
        <v>anticyclic</v>
      </c>
    </row>
    <row r="320" spans="1:16" x14ac:dyDescent="0.2">
      <c r="A320" s="8" t="s">
        <v>104</v>
      </c>
      <c r="B320" s="8">
        <v>1992</v>
      </c>
      <c r="C320" s="1">
        <v>-0.32005210565623404</v>
      </c>
      <c r="D320" s="6">
        <v>38698.631905674316</v>
      </c>
      <c r="E320" s="6">
        <v>1946.5260526682748</v>
      </c>
      <c r="F320" s="6">
        <v>1247.24341130111</v>
      </c>
      <c r="G320" s="6">
        <v>30015.442061282778</v>
      </c>
      <c r="J320" s="1">
        <v>0.32165889910161299</v>
      </c>
      <c r="K320" s="1">
        <v>0.13786150769230771</v>
      </c>
      <c r="L320" s="12">
        <v>7.5445418618351433E-3</v>
      </c>
      <c r="M320" s="12">
        <v>0.32020035777554656</v>
      </c>
      <c r="N320" s="8">
        <f t="shared" si="12"/>
        <v>-0.16226587697356956</v>
      </c>
      <c r="O320" s="8" t="str">
        <f t="shared" si="13"/>
        <v>-</v>
      </c>
      <c r="P320" s="8" t="str">
        <f t="shared" si="14"/>
        <v>anticyclic</v>
      </c>
    </row>
    <row r="321" spans="1:16" x14ac:dyDescent="0.2">
      <c r="A321" s="8" t="s">
        <v>151</v>
      </c>
      <c r="B321" s="8">
        <v>1992</v>
      </c>
      <c r="C321" s="1">
        <v>-0.18356924464739754</v>
      </c>
      <c r="D321" s="6">
        <v>17765.600871779247</v>
      </c>
      <c r="E321" s="6">
        <v>920.32619417746503</v>
      </c>
      <c r="F321" s="6">
        <v>355.32234657356673</v>
      </c>
      <c r="G321" s="6">
        <v>13889.075387213561</v>
      </c>
      <c r="J321" s="1">
        <v>0.32165889910161299</v>
      </c>
      <c r="K321" s="1">
        <v>0.13786150769230771</v>
      </c>
      <c r="L321" s="12">
        <v>7.5445418618351433E-3</v>
      </c>
      <c r="M321" s="12">
        <v>0.32020035777554656</v>
      </c>
      <c r="N321" s="8">
        <f t="shared" si="12"/>
        <v>-9.3069296972786542E-2</v>
      </c>
      <c r="O321" s="8" t="str">
        <f t="shared" si="13"/>
        <v>-</v>
      </c>
      <c r="P321" s="8" t="str">
        <f t="shared" si="14"/>
        <v>anticyclic</v>
      </c>
    </row>
    <row r="322" spans="1:16" x14ac:dyDescent="0.2">
      <c r="A322" s="8" t="s">
        <v>81</v>
      </c>
      <c r="B322" s="8">
        <v>1992</v>
      </c>
      <c r="C322" s="1">
        <v>0.92652588839645633</v>
      </c>
      <c r="D322" s="6">
        <v>60452.829409121667</v>
      </c>
      <c r="E322" s="6">
        <v>2831.2167208085652</v>
      </c>
      <c r="F322" s="6">
        <v>591.85960635655158</v>
      </c>
      <c r="G322" s="6">
        <v>49192.519638273596</v>
      </c>
      <c r="J322" s="1">
        <v>0.32165889910161299</v>
      </c>
      <c r="K322" s="1">
        <v>0.13786150769230771</v>
      </c>
      <c r="L322" s="12">
        <v>7.5445418618351433E-3</v>
      </c>
      <c r="M322" s="12">
        <v>0.32020035777554656</v>
      </c>
      <c r="N322" s="8">
        <f t="shared" si="12"/>
        <v>0.46974706043912012</v>
      </c>
      <c r="O322" s="8" t="str">
        <f t="shared" si="13"/>
        <v>profitable</v>
      </c>
      <c r="P322" s="8" t="str">
        <f t="shared" si="14"/>
        <v>cyclic</v>
      </c>
    </row>
    <row r="323" spans="1:16" x14ac:dyDescent="0.2">
      <c r="A323" s="8" t="s">
        <v>141</v>
      </c>
      <c r="B323" s="8">
        <v>1992</v>
      </c>
      <c r="C323" s="1">
        <v>9.18852633614054E-2</v>
      </c>
      <c r="D323" s="6">
        <v>4780.3250579722871</v>
      </c>
      <c r="E323" s="6">
        <v>408.15588735042121</v>
      </c>
      <c r="F323" s="6">
        <v>56.810258899843518</v>
      </c>
      <c r="G323" s="6">
        <v>3132.8275498768253</v>
      </c>
      <c r="J323" s="1">
        <v>0.32165889910161299</v>
      </c>
      <c r="K323" s="1">
        <v>0.13786150769230771</v>
      </c>
      <c r="L323" s="12">
        <v>7.5445418618351433E-3</v>
      </c>
      <c r="M323" s="12">
        <v>0.32020035777554656</v>
      </c>
      <c r="N323" s="8">
        <f t="shared" ref="N323:N386" si="15">C323/SUMIF(B:B,B323,C:C)</f>
        <v>4.6585673322519602E-2</v>
      </c>
      <c r="O323" s="8" t="str">
        <f t="shared" ref="O323:O386" si="16">IF(C323&gt;J323,IF(G323&gt;D323,"profitable and trusted","profitable"),"-")</f>
        <v>-</v>
      </c>
      <c r="P323" s="8" t="str">
        <f t="shared" ref="P323:P386" si="17">IF(  ((C323&gt;0)*(J323&lt;0))+((C323&lt;0)*(J323&gt;0)),"anticyclic","cyclic")</f>
        <v>cyclic</v>
      </c>
    </row>
    <row r="324" spans="1:16" x14ac:dyDescent="0.2">
      <c r="A324" s="8" t="s">
        <v>133</v>
      </c>
      <c r="B324" s="8">
        <v>1992</v>
      </c>
      <c r="C324" s="1">
        <v>6.8158238795279866E-2</v>
      </c>
      <c r="D324" s="6">
        <v>874.87798705759019</v>
      </c>
      <c r="E324" s="6">
        <v>94.253384083831293</v>
      </c>
      <c r="F324" s="6">
        <v>12.394965578147676</v>
      </c>
      <c r="G324" s="6">
        <v>726.65485701890759</v>
      </c>
      <c r="J324" s="1">
        <v>0.32165889910161299</v>
      </c>
      <c r="K324" s="1">
        <v>0.13786150769230771</v>
      </c>
      <c r="L324" s="12">
        <v>7.5445418618351433E-3</v>
      </c>
      <c r="M324" s="12">
        <v>0.32020035777554656</v>
      </c>
      <c r="N324" s="8">
        <f t="shared" si="15"/>
        <v>3.4556111944375939E-2</v>
      </c>
      <c r="O324" s="8" t="str">
        <f t="shared" si="16"/>
        <v>-</v>
      </c>
      <c r="P324" s="8" t="str">
        <f t="shared" si="17"/>
        <v>cyclic</v>
      </c>
    </row>
    <row r="325" spans="1:16" x14ac:dyDescent="0.2">
      <c r="A325" s="8" t="s">
        <v>90</v>
      </c>
      <c r="B325" s="8">
        <v>1992</v>
      </c>
      <c r="C325" s="1">
        <v>2.7434210035591964E-2</v>
      </c>
      <c r="D325" s="6">
        <v>843.73563604249421</v>
      </c>
      <c r="E325" s="6">
        <v>50.044673521771252</v>
      </c>
      <c r="F325" s="6">
        <v>5.5777345101664553</v>
      </c>
      <c r="G325" s="6">
        <v>706.51303795441765</v>
      </c>
      <c r="J325" s="1">
        <v>0.32165889910161299</v>
      </c>
      <c r="K325" s="1">
        <v>0.13786150769230771</v>
      </c>
      <c r="L325" s="12">
        <v>7.5445418618351433E-3</v>
      </c>
      <c r="M325" s="12">
        <v>0.32020035777554656</v>
      </c>
      <c r="N325" s="8">
        <f t="shared" si="15"/>
        <v>1.3909098149424167E-2</v>
      </c>
      <c r="O325" s="8" t="str">
        <f t="shared" si="16"/>
        <v>-</v>
      </c>
      <c r="P325" s="8" t="str">
        <f t="shared" si="17"/>
        <v>cyclic</v>
      </c>
    </row>
    <row r="326" spans="1:16" x14ac:dyDescent="0.2">
      <c r="A326" s="8" t="s">
        <v>163</v>
      </c>
      <c r="B326" s="8">
        <v>1992</v>
      </c>
      <c r="C326" s="1">
        <v>-5.9800944499049671E-2</v>
      </c>
      <c r="D326" s="6">
        <v>709.61177934895454</v>
      </c>
      <c r="E326" s="6">
        <v>36.771731215171442</v>
      </c>
      <c r="F326" s="6">
        <v>8.1600190056138882</v>
      </c>
      <c r="G326" s="6">
        <v>555.19116652119806</v>
      </c>
      <c r="J326" s="1">
        <v>0.32165889910161299</v>
      </c>
      <c r="K326" s="1">
        <v>0.13786150769230771</v>
      </c>
      <c r="L326" s="12">
        <v>7.5445418618351433E-3</v>
      </c>
      <c r="M326" s="12">
        <v>0.32020035777554656</v>
      </c>
      <c r="N326" s="8">
        <f t="shared" si="15"/>
        <v>-3.031897785233973E-2</v>
      </c>
      <c r="O326" s="8" t="str">
        <f t="shared" si="16"/>
        <v>-</v>
      </c>
      <c r="P326" s="8" t="str">
        <f t="shared" si="17"/>
        <v>anticyclic</v>
      </c>
    </row>
    <row r="327" spans="1:16" x14ac:dyDescent="0.2">
      <c r="A327" s="8" t="s">
        <v>97</v>
      </c>
      <c r="B327" s="8">
        <v>1992</v>
      </c>
      <c r="C327" s="1">
        <v>-0.25706311692362105</v>
      </c>
      <c r="D327" s="6">
        <v>7443.6932865767694</v>
      </c>
      <c r="E327" s="6">
        <v>695.15098617444892</v>
      </c>
      <c r="F327" s="6">
        <v>54.744431303485577</v>
      </c>
      <c r="G327" s="6">
        <v>6060.621710815125</v>
      </c>
      <c r="J327" s="1">
        <v>0.32165889910161299</v>
      </c>
      <c r="K327" s="1">
        <v>0.13786150769230771</v>
      </c>
      <c r="L327" s="12">
        <v>7.5445418618351433E-3</v>
      </c>
      <c r="M327" s="12">
        <v>0.32020035777554656</v>
      </c>
      <c r="N327" s="8">
        <f t="shared" si="15"/>
        <v>-0.13033056607968027</v>
      </c>
      <c r="O327" s="8" t="str">
        <f t="shared" si="16"/>
        <v>-</v>
      </c>
      <c r="P327" s="8" t="str">
        <f t="shared" si="17"/>
        <v>anticyclic</v>
      </c>
    </row>
    <row r="328" spans="1:16" x14ac:dyDescent="0.2">
      <c r="A328" s="8" t="s">
        <v>91</v>
      </c>
      <c r="B328" s="8">
        <v>1992</v>
      </c>
      <c r="C328" s="1">
        <v>-0.12893251932749639</v>
      </c>
      <c r="D328" s="6">
        <v>11084.197968258561</v>
      </c>
      <c r="E328" s="6">
        <v>775.20180553331932</v>
      </c>
      <c r="F328" s="6">
        <v>149.7725007359511</v>
      </c>
      <c r="G328" s="6">
        <v>9368.5281494832852</v>
      </c>
      <c r="J328" s="1">
        <v>0.32165889910161299</v>
      </c>
      <c r="K328" s="1">
        <v>0.13786150769230771</v>
      </c>
      <c r="L328" s="12">
        <v>7.5445418618351433E-3</v>
      </c>
      <c r="M328" s="12">
        <v>0.32020035777554656</v>
      </c>
      <c r="N328" s="8">
        <f t="shared" si="15"/>
        <v>-6.5368569521487216E-2</v>
      </c>
      <c r="O328" s="8" t="str">
        <f t="shared" si="16"/>
        <v>-</v>
      </c>
      <c r="P328" s="8" t="str">
        <f t="shared" si="17"/>
        <v>anticyclic</v>
      </c>
    </row>
    <row r="329" spans="1:16" x14ac:dyDescent="0.2">
      <c r="A329" s="8" t="s">
        <v>125</v>
      </c>
      <c r="B329" s="8">
        <v>1992</v>
      </c>
      <c r="C329" s="1">
        <v>-5.0843689252861514E-2</v>
      </c>
      <c r="D329" s="6">
        <v>4376.9722197833989</v>
      </c>
      <c r="E329" s="6">
        <v>443.12001941877946</v>
      </c>
      <c r="F329" s="6">
        <v>67.655853780722737</v>
      </c>
      <c r="G329" s="6">
        <v>2970.6600835627269</v>
      </c>
      <c r="J329" s="1">
        <v>0.32165889910161299</v>
      </c>
      <c r="K329" s="1">
        <v>0.13786150769230771</v>
      </c>
      <c r="L329" s="12">
        <v>7.5445418618351433E-3</v>
      </c>
      <c r="M329" s="12">
        <v>0.32020035777554656</v>
      </c>
      <c r="N329" s="8">
        <f t="shared" si="15"/>
        <v>-2.5777664572057872E-2</v>
      </c>
      <c r="O329" s="8" t="str">
        <f t="shared" si="16"/>
        <v>-</v>
      </c>
      <c r="P329" s="8" t="str">
        <f t="shared" si="17"/>
        <v>anticyclic</v>
      </c>
    </row>
    <row r="330" spans="1:16" x14ac:dyDescent="0.2">
      <c r="A330" s="8" t="s">
        <v>126</v>
      </c>
      <c r="B330" s="8">
        <v>1992</v>
      </c>
      <c r="C330" s="1">
        <v>7.8605334222233453E-2</v>
      </c>
      <c r="D330" s="6">
        <v>4911.5051103410169</v>
      </c>
      <c r="E330" s="6">
        <v>428.14276934518438</v>
      </c>
      <c r="F330" s="6">
        <v>10.329137981789732</v>
      </c>
      <c r="G330" s="6">
        <v>4164.70843425762</v>
      </c>
      <c r="J330" s="1">
        <v>0.32165889910161299</v>
      </c>
      <c r="K330" s="1">
        <v>0.13786150769230771</v>
      </c>
      <c r="L330" s="12">
        <v>7.5445418618351433E-3</v>
      </c>
      <c r="M330" s="12">
        <v>0.32020035777554656</v>
      </c>
      <c r="N330" s="8">
        <f t="shared" si="15"/>
        <v>3.9852771679844148E-2</v>
      </c>
      <c r="O330" s="8" t="str">
        <f t="shared" si="16"/>
        <v>-</v>
      </c>
      <c r="P330" s="8" t="str">
        <f t="shared" si="17"/>
        <v>cyclic</v>
      </c>
    </row>
    <row r="331" spans="1:16" x14ac:dyDescent="0.2">
      <c r="A331" s="8" t="s">
        <v>127</v>
      </c>
      <c r="B331" s="8">
        <v>1992</v>
      </c>
      <c r="C331" s="1">
        <v>0.14355327132746268</v>
      </c>
      <c r="D331" s="6">
        <v>1933.0981732919481</v>
      </c>
      <c r="E331" s="6">
        <v>199.86881994763129</v>
      </c>
      <c r="F331" s="6">
        <v>27.888672550832275</v>
      </c>
      <c r="G331" s="6">
        <v>1435.2337225696831</v>
      </c>
      <c r="J331" s="1">
        <v>0.32165889910161299</v>
      </c>
      <c r="K331" s="1">
        <v>0.13786150769230771</v>
      </c>
      <c r="L331" s="12">
        <v>7.5445418618351433E-3</v>
      </c>
      <c r="M331" s="12">
        <v>0.32020035777554656</v>
      </c>
      <c r="N331" s="8">
        <f t="shared" si="15"/>
        <v>7.2781266089826116E-2</v>
      </c>
      <c r="O331" s="8" t="str">
        <f t="shared" si="16"/>
        <v>-</v>
      </c>
      <c r="P331" s="8" t="str">
        <f t="shared" si="17"/>
        <v>cyclic</v>
      </c>
    </row>
    <row r="332" spans="1:16" x14ac:dyDescent="0.2">
      <c r="A332" s="8" t="s">
        <v>134</v>
      </c>
      <c r="B332" s="8">
        <v>1992</v>
      </c>
      <c r="C332" s="1">
        <v>-2.4982311830331057E-2</v>
      </c>
      <c r="D332" s="6">
        <v>2842.0623156894444</v>
      </c>
      <c r="E332" s="6">
        <v>228.27394939755305</v>
      </c>
      <c r="F332" s="6">
        <v>30.987413945369195</v>
      </c>
      <c r="G332" s="6">
        <v>1963.0526734391383</v>
      </c>
      <c r="J332" s="1">
        <v>0.32165889910161299</v>
      </c>
      <c r="K332" s="1">
        <v>0.13786150769230771</v>
      </c>
      <c r="L332" s="12">
        <v>7.5445418618351433E-3</v>
      </c>
      <c r="M332" s="12">
        <v>0.32020035777554656</v>
      </c>
      <c r="N332" s="8">
        <f t="shared" si="15"/>
        <v>-1.2665989900813173E-2</v>
      </c>
      <c r="O332" s="8" t="str">
        <f t="shared" si="16"/>
        <v>-</v>
      </c>
      <c r="P332" s="8" t="str">
        <f t="shared" si="17"/>
        <v>anticyclic</v>
      </c>
    </row>
    <row r="333" spans="1:16" x14ac:dyDescent="0.2">
      <c r="A333" s="8" t="s">
        <v>92</v>
      </c>
      <c r="B333" s="8">
        <v>1992</v>
      </c>
      <c r="C333" s="1">
        <v>0.3104761892739496</v>
      </c>
      <c r="D333" s="6">
        <v>8242.6521094682048</v>
      </c>
      <c r="E333" s="6">
        <v>368.75022594989338</v>
      </c>
      <c r="F333" s="6">
        <v>56.293802000754035</v>
      </c>
      <c r="G333" s="6">
        <v>5994.5152277316702</v>
      </c>
      <c r="J333" s="1">
        <v>0.32165889910161299</v>
      </c>
      <c r="K333" s="1">
        <v>0.13786150769230771</v>
      </c>
      <c r="L333" s="12">
        <v>7.5445418618351433E-3</v>
      </c>
      <c r="M333" s="12">
        <v>0.32020035777554656</v>
      </c>
      <c r="N333" s="8">
        <f t="shared" si="15"/>
        <v>0.15741090354225606</v>
      </c>
      <c r="O333" s="8" t="str">
        <f t="shared" si="16"/>
        <v>-</v>
      </c>
      <c r="P333" s="8" t="str">
        <f t="shared" si="17"/>
        <v>cyclic</v>
      </c>
    </row>
    <row r="334" spans="1:16" x14ac:dyDescent="0.2">
      <c r="A334" s="8" t="s">
        <v>101</v>
      </c>
      <c r="B334" s="8">
        <v>1992</v>
      </c>
      <c r="C334" s="1">
        <v>-0.12532512362755718</v>
      </c>
      <c r="D334" s="6">
        <v>722.16168199682897</v>
      </c>
      <c r="E334" s="6">
        <v>77.933346072603527</v>
      </c>
      <c r="F334" s="6">
        <v>6.5590026184364785</v>
      </c>
      <c r="G334" s="6">
        <v>573.26715798933003</v>
      </c>
      <c r="J334" s="1">
        <v>0.32165889910161299</v>
      </c>
      <c r="K334" s="1">
        <v>0.13786150769230771</v>
      </c>
      <c r="L334" s="12">
        <v>7.5445418618351433E-3</v>
      </c>
      <c r="M334" s="12">
        <v>0.32020035777554656</v>
      </c>
      <c r="N334" s="8">
        <f t="shared" si="15"/>
        <v>-6.353962599480395E-2</v>
      </c>
      <c r="O334" s="8" t="str">
        <f t="shared" si="16"/>
        <v>-</v>
      </c>
      <c r="P334" s="8" t="str">
        <f t="shared" si="17"/>
        <v>anticyclic</v>
      </c>
    </row>
    <row r="335" spans="1:16" x14ac:dyDescent="0.2">
      <c r="A335" s="8" t="s">
        <v>105</v>
      </c>
      <c r="B335" s="8">
        <v>1992</v>
      </c>
      <c r="C335" s="1">
        <v>-0.32941356522074317</v>
      </c>
      <c r="D335" s="6">
        <v>95.647817711372909</v>
      </c>
      <c r="E335" s="6">
        <v>16.423329391045673</v>
      </c>
      <c r="F335" s="6">
        <v>33.053241541727139</v>
      </c>
      <c r="J335" s="1">
        <v>0.32165889910161299</v>
      </c>
      <c r="K335" s="1">
        <v>0.13786150769230771</v>
      </c>
      <c r="L335" s="12">
        <v>7.5445418618351433E-3</v>
      </c>
      <c r="M335" s="12">
        <v>0.32020035777554656</v>
      </c>
      <c r="N335" s="8">
        <f t="shared" si="15"/>
        <v>-0.16701212116050604</v>
      </c>
      <c r="O335" s="8" t="str">
        <f t="shared" si="16"/>
        <v>-</v>
      </c>
      <c r="P335" s="8" t="str">
        <f t="shared" si="17"/>
        <v>anticyclic</v>
      </c>
    </row>
    <row r="336" spans="1:16" x14ac:dyDescent="0.2">
      <c r="A336" s="8" t="s">
        <v>157</v>
      </c>
      <c r="B336" s="8">
        <v>1992</v>
      </c>
      <c r="C336" s="1">
        <v>0.19940342316349566</v>
      </c>
      <c r="D336" s="6">
        <v>18375.020012704841</v>
      </c>
      <c r="E336" s="6">
        <v>1077.3290915006689</v>
      </c>
      <c r="F336" s="6">
        <v>165.7826646077252</v>
      </c>
      <c r="G336" s="6">
        <v>13336.9829620869</v>
      </c>
      <c r="J336" s="1">
        <v>0.32165889910161299</v>
      </c>
      <c r="K336" s="1">
        <v>0.13786150769230771</v>
      </c>
      <c r="L336" s="12">
        <v>7.5445418618351433E-3</v>
      </c>
      <c r="M336" s="12">
        <v>0.32020035777554656</v>
      </c>
      <c r="N336" s="8">
        <f t="shared" si="15"/>
        <v>0.10109719873522779</v>
      </c>
      <c r="O336" s="8" t="str">
        <f t="shared" si="16"/>
        <v>-</v>
      </c>
      <c r="P336" s="8" t="str">
        <f t="shared" si="17"/>
        <v>cyclic</v>
      </c>
    </row>
    <row r="337" spans="1:16" x14ac:dyDescent="0.2">
      <c r="A337" s="8" t="s">
        <v>87</v>
      </c>
      <c r="B337" s="8">
        <v>1992</v>
      </c>
      <c r="C337" s="1">
        <v>-0.14958285342188701</v>
      </c>
      <c r="D337" s="6">
        <v>5141.844887334928</v>
      </c>
      <c r="E337" s="6">
        <v>229.30686319573203</v>
      </c>
      <c r="F337" s="6">
        <v>5.5777345101664553</v>
      </c>
      <c r="G337" s="6">
        <v>4495.7573065739807</v>
      </c>
      <c r="J337" s="1">
        <v>0.32165889910161299</v>
      </c>
      <c r="K337" s="1">
        <v>0.13786150769230771</v>
      </c>
      <c r="L337" s="12">
        <v>7.5445418618351433E-3</v>
      </c>
      <c r="M337" s="12">
        <v>0.32020035777554656</v>
      </c>
      <c r="N337" s="8">
        <f t="shared" si="15"/>
        <v>-7.583825402724273E-2</v>
      </c>
      <c r="O337" s="8" t="str">
        <f t="shared" si="16"/>
        <v>-</v>
      </c>
      <c r="P337" s="8" t="str">
        <f t="shared" si="17"/>
        <v>anticyclic</v>
      </c>
    </row>
    <row r="338" spans="1:16" x14ac:dyDescent="0.2">
      <c r="A338" s="8" t="s">
        <v>82</v>
      </c>
      <c r="B338" s="8">
        <v>1992</v>
      </c>
      <c r="C338" s="1">
        <v>-2.2786884767989464E-2</v>
      </c>
      <c r="D338" s="6">
        <v>8354.7232565706236</v>
      </c>
      <c r="E338" s="6">
        <v>608.90268402650463</v>
      </c>
      <c r="F338" s="6">
        <v>42.865922624427384</v>
      </c>
      <c r="G338" s="6">
        <v>5714.0791315260794</v>
      </c>
      <c r="J338" s="1">
        <v>0.32165889910161299</v>
      </c>
      <c r="K338" s="1">
        <v>0.13786150769230771</v>
      </c>
      <c r="L338" s="12">
        <v>7.5445418618351433E-3</v>
      </c>
      <c r="M338" s="12">
        <v>0.32020035777554656</v>
      </c>
      <c r="N338" s="8">
        <f t="shared" si="15"/>
        <v>-1.1552912088461566E-2</v>
      </c>
      <c r="O338" s="8" t="str">
        <f t="shared" si="16"/>
        <v>-</v>
      </c>
      <c r="P338" s="8" t="str">
        <f t="shared" si="17"/>
        <v>anticyclic</v>
      </c>
    </row>
    <row r="339" spans="1:16" x14ac:dyDescent="0.2">
      <c r="A339" s="8" t="s">
        <v>98</v>
      </c>
      <c r="B339" s="8">
        <v>1992</v>
      </c>
      <c r="C339" s="1">
        <v>-0.14578601095306357</v>
      </c>
      <c r="D339" s="6">
        <v>4127.5235375231769</v>
      </c>
      <c r="E339" s="6">
        <v>244.28411326932715</v>
      </c>
      <c r="F339" s="6">
        <v>37.184896734443029</v>
      </c>
      <c r="G339" s="6">
        <v>2971.6929973609058</v>
      </c>
      <c r="J339" s="1">
        <v>0.32165889910161299</v>
      </c>
      <c r="K339" s="1">
        <v>0.13786150769230771</v>
      </c>
      <c r="L339" s="12">
        <v>7.5445418618351433E-3</v>
      </c>
      <c r="M339" s="12">
        <v>0.32020035777554656</v>
      </c>
      <c r="N339" s="8">
        <f t="shared" si="15"/>
        <v>-7.3913261308726219E-2</v>
      </c>
      <c r="O339" s="8" t="str">
        <f t="shared" si="16"/>
        <v>-</v>
      </c>
      <c r="P339" s="8" t="str">
        <f t="shared" si="17"/>
        <v>anticyclic</v>
      </c>
    </row>
    <row r="340" spans="1:16" x14ac:dyDescent="0.2">
      <c r="A340" s="8" t="s">
        <v>95</v>
      </c>
      <c r="B340" s="8">
        <v>1992</v>
      </c>
      <c r="C340" s="1">
        <v>0.47278239413450124</v>
      </c>
      <c r="D340" s="6">
        <v>566.86309244062045</v>
      </c>
      <c r="E340" s="6">
        <v>40.748449338160484</v>
      </c>
      <c r="F340" s="6">
        <v>4.6481120918053787</v>
      </c>
      <c r="G340" s="6">
        <v>497.34799382317556</v>
      </c>
      <c r="J340" s="1">
        <v>0.32165889910161299</v>
      </c>
      <c r="K340" s="1">
        <v>0.13786150769230771</v>
      </c>
      <c r="L340" s="12">
        <v>7.5445418618351433E-3</v>
      </c>
      <c r="M340" s="12">
        <v>0.32020035777554656</v>
      </c>
      <c r="N340" s="8">
        <f t="shared" si="15"/>
        <v>0.23969987525812222</v>
      </c>
      <c r="O340" s="8" t="str">
        <f t="shared" si="16"/>
        <v>profitable</v>
      </c>
      <c r="P340" s="8" t="str">
        <f t="shared" si="17"/>
        <v>cyclic</v>
      </c>
    </row>
    <row r="341" spans="1:16" x14ac:dyDescent="0.2">
      <c r="A341" s="8" t="s">
        <v>100</v>
      </c>
      <c r="B341" s="8">
        <v>1992</v>
      </c>
      <c r="C341" s="1">
        <v>-8.9996224259615967E-2</v>
      </c>
      <c r="D341" s="6">
        <v>1279.315384734567</v>
      </c>
      <c r="E341" s="6">
        <v>134.89854204217389</v>
      </c>
      <c r="F341" s="6">
        <v>9.244578493701809</v>
      </c>
      <c r="G341" s="6">
        <v>1038.5948240689575</v>
      </c>
      <c r="J341" s="1">
        <v>0.32165889910161299</v>
      </c>
      <c r="K341" s="1">
        <v>0.13786150769230771</v>
      </c>
      <c r="L341" s="12">
        <v>7.5445418618351433E-3</v>
      </c>
      <c r="M341" s="12">
        <v>0.32020035777554656</v>
      </c>
      <c r="N341" s="8">
        <f t="shared" si="15"/>
        <v>-4.5627933688653657E-2</v>
      </c>
      <c r="O341" s="8" t="str">
        <f t="shared" si="16"/>
        <v>-</v>
      </c>
      <c r="P341" s="8" t="str">
        <f t="shared" si="17"/>
        <v>anticyclic</v>
      </c>
    </row>
    <row r="342" spans="1:16" x14ac:dyDescent="0.2">
      <c r="A342" s="8" t="s">
        <v>85</v>
      </c>
      <c r="B342" s="8">
        <v>1992</v>
      </c>
      <c r="C342" s="1">
        <v>0.1733051833287714</v>
      </c>
      <c r="D342" s="6">
        <v>11303.950378821137</v>
      </c>
      <c r="E342" s="6">
        <v>1590.6872491956185</v>
      </c>
      <c r="F342" s="6">
        <v>9.9676181524270913</v>
      </c>
      <c r="G342" s="6">
        <v>9053.4894410386987</v>
      </c>
      <c r="J342" s="1">
        <v>0.32165889910161299</v>
      </c>
      <c r="K342" s="1">
        <v>0.13786150769230771</v>
      </c>
      <c r="L342" s="12">
        <v>7.5445418618351433E-3</v>
      </c>
      <c r="M342" s="12">
        <v>0.32020035777554656</v>
      </c>
      <c r="N342" s="8">
        <f t="shared" si="15"/>
        <v>8.7865435221080798E-2</v>
      </c>
      <c r="O342" s="8" t="str">
        <f t="shared" si="16"/>
        <v>-</v>
      </c>
      <c r="P342" s="8" t="str">
        <f t="shared" si="17"/>
        <v>cyclic</v>
      </c>
    </row>
    <row r="343" spans="1:16" x14ac:dyDescent="0.2">
      <c r="A343" s="8" t="s">
        <v>135</v>
      </c>
      <c r="B343" s="8">
        <v>1992</v>
      </c>
      <c r="C343" s="1">
        <v>9.9567783794067319E-2</v>
      </c>
      <c r="D343" s="6">
        <v>11841.840239222836</v>
      </c>
      <c r="E343" s="6">
        <v>671.70384295578617</v>
      </c>
      <c r="F343" s="6">
        <v>152.35478523139852</v>
      </c>
      <c r="G343" s="6">
        <v>8287.0674027899004</v>
      </c>
      <c r="J343" s="1">
        <v>0.32165889910161299</v>
      </c>
      <c r="K343" s="1">
        <v>0.13786150769230771</v>
      </c>
      <c r="L343" s="12">
        <v>7.5445418618351433E-3</v>
      </c>
      <c r="M343" s="12">
        <v>0.32020035777554656</v>
      </c>
      <c r="N343" s="8">
        <f t="shared" si="15"/>
        <v>5.048069820547485E-2</v>
      </c>
      <c r="O343" s="8" t="str">
        <f t="shared" si="16"/>
        <v>-</v>
      </c>
      <c r="P343" s="8" t="str">
        <f t="shared" si="17"/>
        <v>cyclic</v>
      </c>
    </row>
    <row r="344" spans="1:16" x14ac:dyDescent="0.2">
      <c r="A344" s="8" t="s">
        <v>136</v>
      </c>
      <c r="B344" s="8">
        <v>1992</v>
      </c>
      <c r="C344" s="1">
        <v>0.11068976770656443</v>
      </c>
      <c r="D344" s="6">
        <v>680.43196455039856</v>
      </c>
      <c r="E344" s="6">
        <v>102.72327722889888</v>
      </c>
      <c r="F344" s="6">
        <v>5.0096319211680189</v>
      </c>
      <c r="G344" s="6">
        <v>461.71246778600096</v>
      </c>
      <c r="J344" s="1">
        <v>0.32165889910161299</v>
      </c>
      <c r="K344" s="1">
        <v>0.13786150769230771</v>
      </c>
      <c r="L344" s="12">
        <v>7.5445418618351433E-3</v>
      </c>
      <c r="M344" s="12">
        <v>0.32020035777554656</v>
      </c>
      <c r="N344" s="8">
        <f t="shared" si="15"/>
        <v>5.6119525263171863E-2</v>
      </c>
      <c r="O344" s="8" t="str">
        <f t="shared" si="16"/>
        <v>-</v>
      </c>
      <c r="P344" s="8" t="str">
        <f t="shared" si="17"/>
        <v>cyclic</v>
      </c>
    </row>
    <row r="345" spans="1:16" x14ac:dyDescent="0.2">
      <c r="A345" s="8" t="s">
        <v>140</v>
      </c>
      <c r="B345" s="8">
        <v>1992</v>
      </c>
      <c r="C345" s="1">
        <v>0.10384615429463645</v>
      </c>
      <c r="D345" s="6">
        <v>1117.0962727305593</v>
      </c>
      <c r="E345" s="6">
        <v>118.34609842635585</v>
      </c>
      <c r="F345" s="6">
        <v>11.878508679058191</v>
      </c>
      <c r="G345" s="6">
        <v>797.40945219416722</v>
      </c>
      <c r="J345" s="1">
        <v>0.32165889910161299</v>
      </c>
      <c r="K345" s="1">
        <v>0.13786150769230771</v>
      </c>
      <c r="L345" s="12">
        <v>7.5445418618351433E-3</v>
      </c>
      <c r="M345" s="12">
        <v>0.32020035777554656</v>
      </c>
      <c r="N345" s="8">
        <f t="shared" si="15"/>
        <v>5.2649824822746265E-2</v>
      </c>
      <c r="O345" s="8" t="str">
        <f t="shared" si="16"/>
        <v>-</v>
      </c>
      <c r="P345" s="8" t="str">
        <f t="shared" si="17"/>
        <v>cyclic</v>
      </c>
    </row>
    <row r="346" spans="1:16" x14ac:dyDescent="0.2">
      <c r="A346" s="8" t="s">
        <v>153</v>
      </c>
      <c r="B346" s="8">
        <v>1992</v>
      </c>
      <c r="C346" s="1">
        <v>-5.423728773710685E-2</v>
      </c>
      <c r="D346" s="6">
        <v>3729.8517252242718</v>
      </c>
      <c r="E346" s="6">
        <v>214.84607002122641</v>
      </c>
      <c r="F346" s="6">
        <v>19.108905266311002</v>
      </c>
      <c r="G346" s="6">
        <v>2663.8846855035717</v>
      </c>
      <c r="J346" s="1">
        <v>0.32165889910161299</v>
      </c>
      <c r="K346" s="1">
        <v>0.13786150769230771</v>
      </c>
      <c r="L346" s="12">
        <v>7.5445418618351433E-3</v>
      </c>
      <c r="M346" s="12">
        <v>0.32020035777554656</v>
      </c>
      <c r="N346" s="8">
        <f t="shared" si="15"/>
        <v>-2.7498213271505305E-2</v>
      </c>
      <c r="O346" s="8" t="str">
        <f t="shared" si="16"/>
        <v>-</v>
      </c>
      <c r="P346" s="8" t="str">
        <f t="shared" si="17"/>
        <v>anticyclic</v>
      </c>
    </row>
    <row r="347" spans="1:16" x14ac:dyDescent="0.2">
      <c r="A347" s="8" t="s">
        <v>137</v>
      </c>
      <c r="B347" s="8">
        <v>1992</v>
      </c>
      <c r="C347" s="1">
        <v>4.9467494385526029E-2</v>
      </c>
      <c r="D347" s="6">
        <v>1226.0686784384411</v>
      </c>
      <c r="E347" s="6">
        <v>122.65851353375305</v>
      </c>
      <c r="F347" s="6">
        <v>12.394965578147676</v>
      </c>
      <c r="G347" s="6">
        <v>909.48059929658586</v>
      </c>
      <c r="J347" s="1">
        <v>0.32165889910161299</v>
      </c>
      <c r="K347" s="1">
        <v>0.13786150769230771</v>
      </c>
      <c r="L347" s="12">
        <v>7.5445418618351433E-3</v>
      </c>
      <c r="M347" s="12">
        <v>0.32020035777554656</v>
      </c>
      <c r="N347" s="8">
        <f t="shared" si="15"/>
        <v>2.507993609882429E-2</v>
      </c>
      <c r="O347" s="8" t="str">
        <f t="shared" si="16"/>
        <v>-</v>
      </c>
      <c r="P347" s="8" t="str">
        <f t="shared" si="17"/>
        <v>cyclic</v>
      </c>
    </row>
    <row r="348" spans="1:16" x14ac:dyDescent="0.2">
      <c r="A348" s="8" t="s">
        <v>138</v>
      </c>
      <c r="B348" s="8">
        <v>1992</v>
      </c>
      <c r="C348" s="1">
        <v>2.2157428197940509E-4</v>
      </c>
      <c r="D348" s="6">
        <v>18711.749910911189</v>
      </c>
      <c r="E348" s="6">
        <v>1104.1848502533223</v>
      </c>
      <c r="F348" s="6">
        <v>268.04113062744352</v>
      </c>
      <c r="G348" s="6">
        <v>14112.701224519309</v>
      </c>
      <c r="J348" s="1">
        <v>0.32165889910161299</v>
      </c>
      <c r="K348" s="1">
        <v>0.13786150769230771</v>
      </c>
      <c r="L348" s="12">
        <v>7.5445418618351433E-3</v>
      </c>
      <c r="M348" s="12">
        <v>0.32020035777554656</v>
      </c>
      <c r="N348" s="8">
        <f t="shared" si="15"/>
        <v>1.1233778670650293E-4</v>
      </c>
      <c r="O348" s="8" t="str">
        <f t="shared" si="16"/>
        <v>-</v>
      </c>
      <c r="P348" s="8" t="str">
        <f t="shared" si="17"/>
        <v>cyclic</v>
      </c>
    </row>
    <row r="349" spans="1:16" x14ac:dyDescent="0.2">
      <c r="A349" s="8" t="s">
        <v>139</v>
      </c>
      <c r="B349" s="8">
        <v>1992</v>
      </c>
      <c r="C349" s="1">
        <v>-0.17097583292782176</v>
      </c>
      <c r="D349" s="6">
        <v>22707.060482267454</v>
      </c>
      <c r="E349" s="6">
        <v>1229.6838767320676</v>
      </c>
      <c r="F349" s="6">
        <v>387.34267431711493</v>
      </c>
      <c r="G349" s="6">
        <v>17455.726732325555</v>
      </c>
      <c r="J349" s="1">
        <v>0.32165889910161299</v>
      </c>
      <c r="K349" s="1">
        <v>0.13786150769230771</v>
      </c>
      <c r="L349" s="12">
        <v>7.5445418618351433E-3</v>
      </c>
      <c r="M349" s="12">
        <v>0.32020035777554656</v>
      </c>
      <c r="N349" s="8">
        <f t="shared" si="15"/>
        <v>-8.6684458502262363E-2</v>
      </c>
      <c r="O349" s="8" t="str">
        <f t="shared" si="16"/>
        <v>-</v>
      </c>
      <c r="P349" s="8" t="str">
        <f t="shared" si="17"/>
        <v>anticyclic</v>
      </c>
    </row>
    <row r="350" spans="1:16" x14ac:dyDescent="0.2">
      <c r="A350" s="8" t="s">
        <v>99</v>
      </c>
      <c r="B350" s="8">
        <v>1992</v>
      </c>
      <c r="C350" s="1">
        <v>0.12296473653001853</v>
      </c>
      <c r="D350" s="6">
        <v>1678.8464418701938</v>
      </c>
      <c r="E350" s="6">
        <v>169.3978629013516</v>
      </c>
      <c r="F350" s="6">
        <v>14.97725007359511</v>
      </c>
      <c r="G350" s="6">
        <v>1387.2032309543608</v>
      </c>
      <c r="J350" s="1">
        <v>0.32165889910161299</v>
      </c>
      <c r="K350" s="1">
        <v>0.13786150769230771</v>
      </c>
      <c r="L350" s="12">
        <v>7.5445418618351433E-3</v>
      </c>
      <c r="M350" s="12">
        <v>0.32020035777554656</v>
      </c>
      <c r="N350" s="8">
        <f t="shared" si="15"/>
        <v>6.2342913723238406E-2</v>
      </c>
      <c r="O350" s="8" t="str">
        <f t="shared" si="16"/>
        <v>-</v>
      </c>
      <c r="P350" s="8" t="str">
        <f t="shared" si="17"/>
        <v>cyclic</v>
      </c>
    </row>
    <row r="351" spans="1:16" x14ac:dyDescent="0.2">
      <c r="A351" s="8" t="s">
        <v>128</v>
      </c>
      <c r="B351" s="8">
        <v>1992</v>
      </c>
      <c r="C351" s="1">
        <v>-7.392312480606103E-2</v>
      </c>
      <c r="D351" s="6">
        <v>16273.040433410632</v>
      </c>
      <c r="E351" s="6">
        <v>1110.3823330423961</v>
      </c>
      <c r="F351" s="6">
        <v>456.03144189601664</v>
      </c>
      <c r="G351" s="6">
        <v>11629.059996797969</v>
      </c>
      <c r="J351" s="1">
        <v>0.32165889910161299</v>
      </c>
      <c r="K351" s="1">
        <v>0.13786150769230771</v>
      </c>
      <c r="L351" s="12">
        <v>7.5445418618351433E-3</v>
      </c>
      <c r="M351" s="12">
        <v>0.32020035777554656</v>
      </c>
      <c r="N351" s="8">
        <f t="shared" si="15"/>
        <v>-3.7478899414478767E-2</v>
      </c>
      <c r="O351" s="8" t="str">
        <f t="shared" si="16"/>
        <v>-</v>
      </c>
      <c r="P351" s="8" t="str">
        <f t="shared" si="17"/>
        <v>anticyclic</v>
      </c>
    </row>
    <row r="352" spans="1:16" x14ac:dyDescent="0.2">
      <c r="A352" s="8" t="s">
        <v>106</v>
      </c>
      <c r="B352" s="8">
        <v>1992</v>
      </c>
      <c r="C352" s="1">
        <v>-0.10201597107776487</v>
      </c>
      <c r="D352" s="6">
        <v>105963.52781378632</v>
      </c>
      <c r="E352" s="6">
        <v>3546.5095260475041</v>
      </c>
      <c r="F352" s="6">
        <v>1140.3368331895863</v>
      </c>
      <c r="G352" s="6">
        <v>85579.49046362337</v>
      </c>
      <c r="J352" s="1">
        <v>0.32165889910161299</v>
      </c>
      <c r="K352" s="1">
        <v>0.13786150769230771</v>
      </c>
      <c r="L352" s="12">
        <v>7.5445418618351433E-3</v>
      </c>
      <c r="M352" s="12">
        <v>0.32020035777554656</v>
      </c>
      <c r="N352" s="8">
        <f t="shared" si="15"/>
        <v>-5.1721925023121278E-2</v>
      </c>
      <c r="O352" s="8" t="str">
        <f t="shared" si="16"/>
        <v>-</v>
      </c>
      <c r="P352" s="8" t="str">
        <f t="shared" si="17"/>
        <v>anticyclic</v>
      </c>
    </row>
    <row r="353" spans="1:16" x14ac:dyDescent="0.2">
      <c r="A353" s="8" t="s">
        <v>86</v>
      </c>
      <c r="B353" s="8">
        <v>1992</v>
      </c>
      <c r="C353" s="1">
        <v>0.86428521821351123</v>
      </c>
      <c r="D353" s="6">
        <v>43001.234331988831</v>
      </c>
      <c r="E353" s="6">
        <v>2237.2912868556559</v>
      </c>
      <c r="F353" s="6">
        <v>355.83880347265625</v>
      </c>
      <c r="G353" s="6">
        <v>40644.641501443504</v>
      </c>
      <c r="J353" s="1">
        <v>0.32165889910161299</v>
      </c>
      <c r="K353" s="1">
        <v>0.13786150769230771</v>
      </c>
      <c r="L353" s="12">
        <v>7.5445418618351433E-3</v>
      </c>
      <c r="M353" s="12">
        <v>0.32020035777554656</v>
      </c>
      <c r="N353" s="8">
        <f t="shared" si="15"/>
        <v>0.43819114578594132</v>
      </c>
      <c r="O353" s="8" t="str">
        <f t="shared" si="16"/>
        <v>profitable</v>
      </c>
      <c r="P353" s="8" t="str">
        <f t="shared" si="17"/>
        <v>cyclic</v>
      </c>
    </row>
    <row r="354" spans="1:16" x14ac:dyDescent="0.2">
      <c r="A354" s="8" t="s">
        <v>146</v>
      </c>
      <c r="B354" s="8">
        <v>1993</v>
      </c>
      <c r="C354" s="1">
        <v>0.29145986113615208</v>
      </c>
      <c r="D354" s="6">
        <v>3689.0516301962025</v>
      </c>
      <c r="E354" s="6">
        <v>469.82084110170592</v>
      </c>
      <c r="F354" s="6">
        <v>27.888672550832275</v>
      </c>
      <c r="G354" s="6">
        <v>2845.1610570839816</v>
      </c>
      <c r="J354" s="1">
        <v>0.38945802326872081</v>
      </c>
      <c r="K354" s="1">
        <v>9.0549861538461535E-2</v>
      </c>
      <c r="L354" s="12">
        <v>0.17890370870291064</v>
      </c>
      <c r="M354" s="12">
        <v>0.16754558955856125</v>
      </c>
      <c r="N354" s="8">
        <f t="shared" si="15"/>
        <v>1.9370134271824165E-2</v>
      </c>
      <c r="O354" s="8" t="str">
        <f t="shared" si="16"/>
        <v>-</v>
      </c>
      <c r="P354" s="8" t="str">
        <f t="shared" si="17"/>
        <v>cyclic</v>
      </c>
    </row>
    <row r="355" spans="1:16" x14ac:dyDescent="0.2">
      <c r="A355" s="8" t="s">
        <v>147</v>
      </c>
      <c r="B355" s="8">
        <v>1993</v>
      </c>
      <c r="C355" s="1">
        <v>0.26690158241950179</v>
      </c>
      <c r="D355" s="6">
        <v>1960.9868458427804</v>
      </c>
      <c r="E355" s="6">
        <v>206.06630273670513</v>
      </c>
      <c r="F355" s="6">
        <v>21.17473286266895</v>
      </c>
      <c r="G355" s="6">
        <v>1588.6214215992607</v>
      </c>
      <c r="J355" s="1">
        <v>0.38945802326872081</v>
      </c>
      <c r="K355" s="1">
        <v>9.0549861538461535E-2</v>
      </c>
      <c r="L355" s="12">
        <v>0.17890370870291064</v>
      </c>
      <c r="M355" s="12">
        <v>0.16754558955856125</v>
      </c>
      <c r="N355" s="8">
        <f t="shared" si="15"/>
        <v>1.7738015343433607E-2</v>
      </c>
      <c r="O355" s="8" t="str">
        <f t="shared" si="16"/>
        <v>-</v>
      </c>
      <c r="P355" s="8" t="str">
        <f t="shared" si="17"/>
        <v>cyclic</v>
      </c>
    </row>
    <row r="356" spans="1:16" x14ac:dyDescent="0.2">
      <c r="A356" s="8" t="s">
        <v>89</v>
      </c>
      <c r="B356" s="8">
        <v>1993</v>
      </c>
      <c r="C356" s="1">
        <v>0.35582198885955674</v>
      </c>
      <c r="D356" s="6">
        <v>710.54140176731562</v>
      </c>
      <c r="E356" s="6">
        <v>54.537848543849776</v>
      </c>
      <c r="F356" s="6">
        <v>4.4931750220785327</v>
      </c>
      <c r="G356" s="6">
        <v>477.72263165777508</v>
      </c>
      <c r="J356" s="1">
        <v>0.38945802326872081</v>
      </c>
      <c r="K356" s="1">
        <v>9.0549861538461535E-2</v>
      </c>
      <c r="L356" s="12">
        <v>0.17890370870291064</v>
      </c>
      <c r="M356" s="12">
        <v>0.16754558955856125</v>
      </c>
      <c r="N356" s="8">
        <f t="shared" si="15"/>
        <v>2.3647577660299061E-2</v>
      </c>
      <c r="O356" s="8" t="str">
        <f t="shared" si="16"/>
        <v>-</v>
      </c>
      <c r="P356" s="8" t="str">
        <f t="shared" si="17"/>
        <v>cyclic</v>
      </c>
    </row>
    <row r="357" spans="1:16" x14ac:dyDescent="0.2">
      <c r="A357" s="8" t="s">
        <v>152</v>
      </c>
      <c r="B357" s="8">
        <v>1993</v>
      </c>
      <c r="C357" s="1">
        <v>0.18833466836349547</v>
      </c>
      <c r="D357" s="6">
        <v>3660.1300438471912</v>
      </c>
      <c r="E357" s="6">
        <v>352.22360517902985</v>
      </c>
      <c r="F357" s="6">
        <v>22.207646660847921</v>
      </c>
      <c r="G357" s="6">
        <v>2723.7936857979521</v>
      </c>
      <c r="J357" s="1">
        <v>0.38945802326872081</v>
      </c>
      <c r="K357" s="1">
        <v>9.0549861538461535E-2</v>
      </c>
      <c r="L357" s="12">
        <v>0.17890370870291064</v>
      </c>
      <c r="M357" s="12">
        <v>0.16754558955856125</v>
      </c>
      <c r="N357" s="8">
        <f t="shared" si="15"/>
        <v>1.2516535896296985E-2</v>
      </c>
      <c r="O357" s="8" t="str">
        <f t="shared" si="16"/>
        <v>-</v>
      </c>
      <c r="P357" s="8" t="str">
        <f t="shared" si="17"/>
        <v>cyclic</v>
      </c>
    </row>
    <row r="358" spans="1:16" x14ac:dyDescent="0.2">
      <c r="A358" s="8" t="s">
        <v>102</v>
      </c>
      <c r="B358" s="8">
        <v>1993</v>
      </c>
      <c r="C358" s="1">
        <v>0.5775533319453372</v>
      </c>
      <c r="D358" s="6">
        <v>1889.1993368693418</v>
      </c>
      <c r="E358" s="6">
        <v>239.63600117752176</v>
      </c>
      <c r="F358" s="6">
        <v>18.075991468132031</v>
      </c>
      <c r="G358" s="6">
        <v>1258.0890061819891</v>
      </c>
      <c r="J358" s="1">
        <v>0.38945802326872081</v>
      </c>
      <c r="K358" s="1">
        <v>9.0549861538461535E-2</v>
      </c>
      <c r="L358" s="12">
        <v>0.17890370870291064</v>
      </c>
      <c r="M358" s="12">
        <v>0.16754558955856125</v>
      </c>
      <c r="N358" s="8">
        <f t="shared" si="15"/>
        <v>3.8383623547033133E-2</v>
      </c>
      <c r="O358" s="8" t="str">
        <f t="shared" si="16"/>
        <v>profitable</v>
      </c>
      <c r="P358" s="8" t="str">
        <f t="shared" si="17"/>
        <v>cyclic</v>
      </c>
    </row>
    <row r="359" spans="1:16" x14ac:dyDescent="0.2">
      <c r="A359" s="8" t="s">
        <v>156</v>
      </c>
      <c r="B359" s="8">
        <v>1993</v>
      </c>
      <c r="C359" s="1">
        <v>0.42765258548464763</v>
      </c>
      <c r="D359" s="6">
        <v>3513.4562845057771</v>
      </c>
      <c r="E359" s="6">
        <v>235.50434598480587</v>
      </c>
      <c r="F359" s="6">
        <v>38.217810532622003</v>
      </c>
      <c r="G359" s="6">
        <v>2664.9175993017507</v>
      </c>
      <c r="J359" s="1">
        <v>0.38945802326872081</v>
      </c>
      <c r="K359" s="1">
        <v>9.0549861538461535E-2</v>
      </c>
      <c r="L359" s="12">
        <v>0.17890370870291064</v>
      </c>
      <c r="M359" s="12">
        <v>0.16754558955856125</v>
      </c>
      <c r="N359" s="8">
        <f t="shared" si="15"/>
        <v>2.8421368109623705E-2</v>
      </c>
      <c r="O359" s="8" t="str">
        <f t="shared" si="16"/>
        <v>profitable</v>
      </c>
      <c r="P359" s="8" t="str">
        <f t="shared" si="17"/>
        <v>cyclic</v>
      </c>
    </row>
    <row r="360" spans="1:16" x14ac:dyDescent="0.2">
      <c r="A360" s="8" t="s">
        <v>160</v>
      </c>
      <c r="B360" s="8">
        <v>1993</v>
      </c>
      <c r="C360" s="1">
        <v>0.62252341039362746</v>
      </c>
      <c r="D360" s="6">
        <v>4465.2863495277006</v>
      </c>
      <c r="E360" s="6">
        <v>300.57791527008118</v>
      </c>
      <c r="F360" s="6">
        <v>27.372215651742788</v>
      </c>
      <c r="G360" s="6">
        <v>3132.8275498768253</v>
      </c>
      <c r="J360" s="1">
        <v>0.38945802326872081</v>
      </c>
      <c r="K360" s="1">
        <v>9.0549861538461535E-2</v>
      </c>
      <c r="L360" s="12">
        <v>0.17890370870291064</v>
      </c>
      <c r="M360" s="12">
        <v>0.16754558955856125</v>
      </c>
      <c r="N360" s="8">
        <f t="shared" si="15"/>
        <v>4.1372290509139917E-2</v>
      </c>
      <c r="O360" s="8" t="str">
        <f t="shared" si="16"/>
        <v>profitable</v>
      </c>
      <c r="P360" s="8" t="str">
        <f t="shared" si="17"/>
        <v>cyclic</v>
      </c>
    </row>
    <row r="361" spans="1:16" x14ac:dyDescent="0.2">
      <c r="A361" s="8" t="s">
        <v>104</v>
      </c>
      <c r="B361" s="8">
        <v>1993</v>
      </c>
      <c r="C361" s="1">
        <v>0.1576125670640974</v>
      </c>
      <c r="D361" s="6">
        <v>56673.914278483899</v>
      </c>
      <c r="E361" s="6">
        <v>2401.0081238670232</v>
      </c>
      <c r="F361" s="6">
        <v>1289.0764201273585</v>
      </c>
      <c r="G361" s="6">
        <v>46703.713841561359</v>
      </c>
      <c r="J361" s="1">
        <v>0.38945802326872081</v>
      </c>
      <c r="K361" s="1">
        <v>9.0549861538461535E-2</v>
      </c>
      <c r="L361" s="12">
        <v>0.17890370870291064</v>
      </c>
      <c r="M361" s="12">
        <v>0.16754558955856125</v>
      </c>
      <c r="N361" s="8">
        <f t="shared" si="15"/>
        <v>1.0474775411809776E-2</v>
      </c>
      <c r="O361" s="8" t="str">
        <f t="shared" si="16"/>
        <v>-</v>
      </c>
      <c r="P361" s="8" t="str">
        <f t="shared" si="17"/>
        <v>cyclic</v>
      </c>
    </row>
    <row r="362" spans="1:16" x14ac:dyDescent="0.2">
      <c r="A362" s="8" t="s">
        <v>151</v>
      </c>
      <c r="B362" s="8">
        <v>1993</v>
      </c>
      <c r="C362" s="1">
        <v>0.33004974359276812</v>
      </c>
      <c r="D362" s="6">
        <v>20641.749342808598</v>
      </c>
      <c r="E362" s="6">
        <v>919.80973727837556</v>
      </c>
      <c r="F362" s="6">
        <v>394.57307090436774</v>
      </c>
      <c r="G362" s="6">
        <v>16580.332288368878</v>
      </c>
      <c r="J362" s="1">
        <v>0.38945802326872081</v>
      </c>
      <c r="K362" s="1">
        <v>9.0549861538461535E-2</v>
      </c>
      <c r="L362" s="12">
        <v>0.17890370870291064</v>
      </c>
      <c r="M362" s="12">
        <v>0.16754558955856125</v>
      </c>
      <c r="N362" s="8">
        <f t="shared" si="15"/>
        <v>2.1934779714955638E-2</v>
      </c>
      <c r="O362" s="8" t="str">
        <f t="shared" si="16"/>
        <v>-</v>
      </c>
      <c r="P362" s="8" t="str">
        <f t="shared" si="17"/>
        <v>cyclic</v>
      </c>
    </row>
    <row r="363" spans="1:16" x14ac:dyDescent="0.2">
      <c r="A363" s="8" t="s">
        <v>81</v>
      </c>
      <c r="B363" s="8">
        <v>1993</v>
      </c>
      <c r="C363" s="1">
        <v>-8.601878870783565E-2</v>
      </c>
      <c r="D363" s="6">
        <v>67707.499470631694</v>
      </c>
      <c r="E363" s="6">
        <v>3082.7312306651452</v>
      </c>
      <c r="F363" s="6">
        <v>628.5280461919051</v>
      </c>
      <c r="G363" s="6">
        <v>55482.964669183537</v>
      </c>
      <c r="J363" s="1">
        <v>0.38945802326872081</v>
      </c>
      <c r="K363" s="1">
        <v>9.0549861538461535E-2</v>
      </c>
      <c r="L363" s="12">
        <v>0.17890370870291064</v>
      </c>
      <c r="M363" s="12">
        <v>0.16754558955856125</v>
      </c>
      <c r="N363" s="8">
        <f t="shared" si="15"/>
        <v>-5.7167236705437975E-3</v>
      </c>
      <c r="O363" s="8" t="str">
        <f t="shared" si="16"/>
        <v>-</v>
      </c>
      <c r="P363" s="8" t="str">
        <f t="shared" si="17"/>
        <v>anticyclic</v>
      </c>
    </row>
    <row r="364" spans="1:16" x14ac:dyDescent="0.2">
      <c r="A364" s="8" t="s">
        <v>141</v>
      </c>
      <c r="B364" s="8">
        <v>1993</v>
      </c>
      <c r="C364" s="1">
        <v>0.21094081672048243</v>
      </c>
      <c r="D364" s="6">
        <v>6229.5031168173864</v>
      </c>
      <c r="E364" s="6">
        <v>462.12563330527257</v>
      </c>
      <c r="F364" s="6">
        <v>71.271052074349143</v>
      </c>
      <c r="G364" s="6">
        <v>4283.4935210482017</v>
      </c>
      <c r="J364" s="1">
        <v>0.38945802326872081</v>
      </c>
      <c r="K364" s="1">
        <v>9.0549861538461535E-2</v>
      </c>
      <c r="L364" s="12">
        <v>0.17890370870291064</v>
      </c>
      <c r="M364" s="12">
        <v>0.16754558955856125</v>
      </c>
      <c r="N364" s="8">
        <f t="shared" si="15"/>
        <v>1.4018918170606317E-2</v>
      </c>
      <c r="O364" s="8" t="str">
        <f t="shared" si="16"/>
        <v>-</v>
      </c>
      <c r="P364" s="8" t="str">
        <f t="shared" si="17"/>
        <v>cyclic</v>
      </c>
    </row>
    <row r="365" spans="1:16" x14ac:dyDescent="0.2">
      <c r="A365" s="8" t="s">
        <v>133</v>
      </c>
      <c r="B365" s="8">
        <v>1993</v>
      </c>
      <c r="C365" s="1">
        <v>0.51572880005255983</v>
      </c>
      <c r="D365" s="6">
        <v>898.11854751661713</v>
      </c>
      <c r="E365" s="6">
        <v>92.704013386562835</v>
      </c>
      <c r="F365" s="6">
        <v>13.427879376326651</v>
      </c>
      <c r="G365" s="6">
        <v>750.41187437702399</v>
      </c>
      <c r="J365" s="1">
        <v>0.38945802326872081</v>
      </c>
      <c r="K365" s="1">
        <v>9.0549861538461535E-2</v>
      </c>
      <c r="L365" s="12">
        <v>0.17890370870291064</v>
      </c>
      <c r="M365" s="12">
        <v>0.16754558955856125</v>
      </c>
      <c r="N365" s="8">
        <f t="shared" si="15"/>
        <v>3.4274826269124765E-2</v>
      </c>
      <c r="O365" s="8" t="str">
        <f t="shared" si="16"/>
        <v>profitable</v>
      </c>
      <c r="P365" s="8" t="str">
        <f t="shared" si="17"/>
        <v>cyclic</v>
      </c>
    </row>
    <row r="366" spans="1:16" x14ac:dyDescent="0.2">
      <c r="A366" s="8" t="s">
        <v>90</v>
      </c>
      <c r="B366" s="8">
        <v>1993</v>
      </c>
      <c r="C366" s="1">
        <v>1.3351591467411357E-2</v>
      </c>
      <c r="D366" s="6">
        <v>811.87024536867284</v>
      </c>
      <c r="E366" s="6">
        <v>52.110501118129193</v>
      </c>
      <c r="F366" s="6">
        <v>6.1458370991648898</v>
      </c>
      <c r="G366" s="6">
        <v>679.14082230267479</v>
      </c>
      <c r="J366" s="1">
        <v>0.38945802326872081</v>
      </c>
      <c r="K366" s="1">
        <v>9.0549861538461535E-2</v>
      </c>
      <c r="L366" s="12">
        <v>0.17890370870291064</v>
      </c>
      <c r="M366" s="12">
        <v>0.16754558955856125</v>
      </c>
      <c r="N366" s="8">
        <f t="shared" si="15"/>
        <v>8.8733357127857655E-4</v>
      </c>
      <c r="O366" s="8" t="str">
        <f t="shared" si="16"/>
        <v>-</v>
      </c>
      <c r="P366" s="8" t="str">
        <f t="shared" si="17"/>
        <v>cyclic</v>
      </c>
    </row>
    <row r="367" spans="1:16" x14ac:dyDescent="0.2">
      <c r="A367" s="8" t="s">
        <v>163</v>
      </c>
      <c r="B367" s="8">
        <v>1993</v>
      </c>
      <c r="C367" s="1">
        <v>3.4246575537262743E-2</v>
      </c>
      <c r="D367" s="6">
        <v>797.40945219416722</v>
      </c>
      <c r="E367" s="6">
        <v>39.199078640892033</v>
      </c>
      <c r="F367" s="6">
        <v>9.0379957340660155</v>
      </c>
      <c r="G367" s="6">
        <v>607.86977022832571</v>
      </c>
      <c r="J367" s="1">
        <v>0.38945802326872081</v>
      </c>
      <c r="K367" s="1">
        <v>9.0549861538461535E-2</v>
      </c>
      <c r="L367" s="12">
        <v>0.17890370870291064</v>
      </c>
      <c r="M367" s="12">
        <v>0.16754558955856125</v>
      </c>
      <c r="N367" s="8">
        <f t="shared" si="15"/>
        <v>2.2759935584991818E-3</v>
      </c>
      <c r="O367" s="8" t="str">
        <f t="shared" si="16"/>
        <v>-</v>
      </c>
      <c r="P367" s="8" t="str">
        <f t="shared" si="17"/>
        <v>cyclic</v>
      </c>
    </row>
    <row r="368" spans="1:16" x14ac:dyDescent="0.2">
      <c r="A368" s="8" t="s">
        <v>107</v>
      </c>
      <c r="B368" s="8">
        <v>1993</v>
      </c>
      <c r="C368" s="1">
        <v>0.1981323385506818</v>
      </c>
      <c r="D368" s="6">
        <v>75954.799692191693</v>
      </c>
      <c r="E368" s="6">
        <v>5249.2679223455416</v>
      </c>
      <c r="F368" s="6">
        <v>823.74875404773104</v>
      </c>
      <c r="G368" s="6">
        <v>59402.872533272741</v>
      </c>
      <c r="J368" s="1">
        <v>0.38945802326872081</v>
      </c>
      <c r="K368" s="1">
        <v>9.0549861538461535E-2</v>
      </c>
      <c r="L368" s="12">
        <v>0.17890370870291064</v>
      </c>
      <c r="M368" s="12">
        <v>0.16754558955856125</v>
      </c>
      <c r="N368" s="8">
        <f t="shared" si="15"/>
        <v>1.3167679372235832E-2</v>
      </c>
      <c r="O368" s="8" t="str">
        <f t="shared" si="16"/>
        <v>-</v>
      </c>
      <c r="P368" s="8" t="str">
        <f t="shared" si="17"/>
        <v>cyclic</v>
      </c>
    </row>
    <row r="369" spans="1:16" x14ac:dyDescent="0.2">
      <c r="A369" s="8" t="s">
        <v>97</v>
      </c>
      <c r="B369" s="8">
        <v>1993</v>
      </c>
      <c r="C369" s="1">
        <v>0.5706255152252877</v>
      </c>
      <c r="D369" s="6">
        <v>8758.592551658603</v>
      </c>
      <c r="E369" s="6">
        <v>709.61177934895454</v>
      </c>
      <c r="F369" s="6">
        <v>52.162146808038145</v>
      </c>
      <c r="G369" s="6">
        <v>7379.1361741905839</v>
      </c>
      <c r="J369" s="1">
        <v>0.38945802326872081</v>
      </c>
      <c r="K369" s="1">
        <v>9.0549861538461535E-2</v>
      </c>
      <c r="L369" s="12">
        <v>0.17890370870291064</v>
      </c>
      <c r="M369" s="12">
        <v>0.16754558955856125</v>
      </c>
      <c r="N369" s="8">
        <f t="shared" si="15"/>
        <v>3.7923207695756585E-2</v>
      </c>
      <c r="O369" s="8" t="str">
        <f t="shared" si="16"/>
        <v>profitable</v>
      </c>
      <c r="P369" s="8" t="str">
        <f t="shared" si="17"/>
        <v>cyclic</v>
      </c>
    </row>
    <row r="370" spans="1:16" x14ac:dyDescent="0.2">
      <c r="A370" s="8" t="s">
        <v>91</v>
      </c>
      <c r="B370" s="8">
        <v>1993</v>
      </c>
      <c r="C370" s="1">
        <v>0.21915409913527484</v>
      </c>
      <c r="D370" s="6">
        <v>12437.315043873015</v>
      </c>
      <c r="E370" s="6">
        <v>767.9714089460665</v>
      </c>
      <c r="F370" s="6">
        <v>162.68392321318825</v>
      </c>
      <c r="G370" s="6">
        <v>10659.153940307913</v>
      </c>
      <c r="J370" s="1">
        <v>0.38945802326872081</v>
      </c>
      <c r="K370" s="1">
        <v>9.0549861538461535E-2</v>
      </c>
      <c r="L370" s="12">
        <v>0.17890370870291064</v>
      </c>
      <c r="M370" s="12">
        <v>0.16754558955856125</v>
      </c>
      <c r="N370" s="8">
        <f t="shared" si="15"/>
        <v>1.4564764801311405E-2</v>
      </c>
      <c r="O370" s="8" t="str">
        <f t="shared" si="16"/>
        <v>-</v>
      </c>
      <c r="P370" s="8" t="str">
        <f t="shared" si="17"/>
        <v>cyclic</v>
      </c>
    </row>
    <row r="371" spans="1:16" x14ac:dyDescent="0.2">
      <c r="A371" s="8" t="s">
        <v>125</v>
      </c>
      <c r="B371" s="8">
        <v>1993</v>
      </c>
      <c r="C371" s="1">
        <v>0.83622662712504214</v>
      </c>
      <c r="D371" s="6">
        <v>6356.5515139934005</v>
      </c>
      <c r="E371" s="6">
        <v>458.09726949237455</v>
      </c>
      <c r="F371" s="6">
        <v>73.336879670707091</v>
      </c>
      <c r="G371" s="6">
        <v>4706.9881783015808</v>
      </c>
      <c r="J371" s="1">
        <v>0.38945802326872081</v>
      </c>
      <c r="K371" s="1">
        <v>9.0549861538461535E-2</v>
      </c>
      <c r="L371" s="12">
        <v>0.17890370870291064</v>
      </c>
      <c r="M371" s="12">
        <v>0.16754558955856125</v>
      </c>
      <c r="N371" s="8">
        <f t="shared" si="15"/>
        <v>5.5574795053923674E-2</v>
      </c>
      <c r="O371" s="8" t="str">
        <f t="shared" si="16"/>
        <v>profitable</v>
      </c>
      <c r="P371" s="8" t="str">
        <f t="shared" si="17"/>
        <v>cyclic</v>
      </c>
    </row>
    <row r="372" spans="1:16" x14ac:dyDescent="0.2">
      <c r="A372" s="8" t="s">
        <v>126</v>
      </c>
      <c r="B372" s="8">
        <v>1993</v>
      </c>
      <c r="C372" s="1">
        <v>0.12505232986780254</v>
      </c>
      <c r="D372" s="6">
        <v>6145.3206422658004</v>
      </c>
      <c r="E372" s="6">
        <v>441.0541918224215</v>
      </c>
      <c r="F372" s="6">
        <v>11.362051779968704</v>
      </c>
      <c r="G372" s="6">
        <v>5337.5820520898433</v>
      </c>
      <c r="J372" s="1">
        <v>0.38945802326872081</v>
      </c>
      <c r="K372" s="1">
        <v>9.0549861538461535E-2</v>
      </c>
      <c r="L372" s="12">
        <v>0.17890370870291064</v>
      </c>
      <c r="M372" s="12">
        <v>0.16754558955856125</v>
      </c>
      <c r="N372" s="8">
        <f t="shared" si="15"/>
        <v>8.3108542325567181E-3</v>
      </c>
      <c r="O372" s="8" t="str">
        <f t="shared" si="16"/>
        <v>-</v>
      </c>
      <c r="P372" s="8" t="str">
        <f t="shared" si="17"/>
        <v>cyclic</v>
      </c>
    </row>
    <row r="373" spans="1:16" x14ac:dyDescent="0.2">
      <c r="A373" s="8" t="s">
        <v>127</v>
      </c>
      <c r="B373" s="8">
        <v>1993</v>
      </c>
      <c r="C373" s="1">
        <v>0.37967487553104279</v>
      </c>
      <c r="D373" s="6">
        <v>2013.6654495499081</v>
      </c>
      <c r="E373" s="6">
        <v>208.64858723215258</v>
      </c>
      <c r="F373" s="6">
        <v>30.470957046279707</v>
      </c>
      <c r="G373" s="6">
        <v>1502.8895763504058</v>
      </c>
      <c r="J373" s="1">
        <v>0.38945802326872081</v>
      </c>
      <c r="K373" s="1">
        <v>9.0549861538461535E-2</v>
      </c>
      <c r="L373" s="12">
        <v>0.17890370870291064</v>
      </c>
      <c r="M373" s="12">
        <v>0.16754558955856125</v>
      </c>
      <c r="N373" s="8">
        <f t="shared" si="15"/>
        <v>2.5232816930626772E-2</v>
      </c>
      <c r="O373" s="8" t="str">
        <f t="shared" si="16"/>
        <v>-</v>
      </c>
      <c r="P373" s="8" t="str">
        <f t="shared" si="17"/>
        <v>cyclic</v>
      </c>
    </row>
    <row r="374" spans="1:16" x14ac:dyDescent="0.2">
      <c r="A374" s="8" t="s">
        <v>134</v>
      </c>
      <c r="B374" s="8">
        <v>1993</v>
      </c>
      <c r="C374" s="1">
        <v>1.83097418817652</v>
      </c>
      <c r="D374" s="6">
        <v>3032.1184545543756</v>
      </c>
      <c r="E374" s="6">
        <v>242.73474257205868</v>
      </c>
      <c r="F374" s="6">
        <v>34.086155339906114</v>
      </c>
      <c r="G374" s="6">
        <v>2084.4200447251678</v>
      </c>
      <c r="J374" s="1">
        <v>0.38945802326872081</v>
      </c>
      <c r="K374" s="1">
        <v>9.0549861538461535E-2</v>
      </c>
      <c r="L374" s="12">
        <v>0.17890370870291064</v>
      </c>
      <c r="M374" s="12">
        <v>0.16754558955856125</v>
      </c>
      <c r="N374" s="8">
        <f t="shared" si="15"/>
        <v>0.12168473468343488</v>
      </c>
      <c r="O374" s="8" t="str">
        <f t="shared" si="16"/>
        <v>profitable</v>
      </c>
      <c r="P374" s="8" t="str">
        <f t="shared" si="17"/>
        <v>cyclic</v>
      </c>
    </row>
    <row r="375" spans="1:16" x14ac:dyDescent="0.2">
      <c r="A375" s="8" t="s">
        <v>101</v>
      </c>
      <c r="B375" s="8">
        <v>1993</v>
      </c>
      <c r="C375" s="1">
        <v>0.67923362368647822</v>
      </c>
      <c r="D375" s="6">
        <v>777.78409002876674</v>
      </c>
      <c r="E375" s="6">
        <v>76.900432274424546</v>
      </c>
      <c r="F375" s="6">
        <v>7.1271052074349148</v>
      </c>
      <c r="G375" s="6">
        <v>609.41914092559409</v>
      </c>
      <c r="J375" s="1">
        <v>0.38945802326872081</v>
      </c>
      <c r="K375" s="1">
        <v>9.0549861538461535E-2</v>
      </c>
      <c r="L375" s="12">
        <v>0.17890370870291064</v>
      </c>
      <c r="M375" s="12">
        <v>0.16754558955856125</v>
      </c>
      <c r="N375" s="8">
        <f t="shared" si="15"/>
        <v>4.5141195228246889E-2</v>
      </c>
      <c r="O375" s="8" t="str">
        <f t="shared" si="16"/>
        <v>profitable</v>
      </c>
      <c r="P375" s="8" t="str">
        <f t="shared" si="17"/>
        <v>cyclic</v>
      </c>
    </row>
    <row r="376" spans="1:16" x14ac:dyDescent="0.2">
      <c r="A376" s="8" t="s">
        <v>105</v>
      </c>
      <c r="B376" s="8">
        <v>1993</v>
      </c>
      <c r="C376" s="1">
        <v>1.0779083412923756</v>
      </c>
      <c r="D376" s="6">
        <v>101.27719791144831</v>
      </c>
      <c r="E376" s="6">
        <v>15.700289732320392</v>
      </c>
      <c r="F376" s="6">
        <v>39.767181229890461</v>
      </c>
      <c r="J376" s="1">
        <v>0.38945802326872081</v>
      </c>
      <c r="K376" s="1">
        <v>9.0549861538461535E-2</v>
      </c>
      <c r="L376" s="12">
        <v>0.17890370870291064</v>
      </c>
      <c r="M376" s="12">
        <v>0.16754558955856125</v>
      </c>
      <c r="N376" s="8">
        <f t="shared" si="15"/>
        <v>7.1636722882397502E-2</v>
      </c>
      <c r="O376" s="8" t="str">
        <f t="shared" si="16"/>
        <v>profitable</v>
      </c>
      <c r="P376" s="8" t="str">
        <f t="shared" si="17"/>
        <v>cyclic</v>
      </c>
    </row>
    <row r="377" spans="1:16" x14ac:dyDescent="0.2">
      <c r="A377" s="8" t="s">
        <v>157</v>
      </c>
      <c r="B377" s="8">
        <v>1993</v>
      </c>
      <c r="C377" s="1">
        <v>7.5204868074292969E-2</v>
      </c>
      <c r="D377" s="6">
        <v>19026.788619355775</v>
      </c>
      <c r="E377" s="6">
        <v>1117.0962727305593</v>
      </c>
      <c r="F377" s="6">
        <v>166.81557840590415</v>
      </c>
      <c r="G377" s="6">
        <v>15223.600014460795</v>
      </c>
      <c r="J377" s="1">
        <v>0.38945802326872081</v>
      </c>
      <c r="K377" s="1">
        <v>9.0549861538461535E-2</v>
      </c>
      <c r="L377" s="12">
        <v>0.17890370870291064</v>
      </c>
      <c r="M377" s="12">
        <v>0.16754558955856125</v>
      </c>
      <c r="N377" s="8">
        <f t="shared" si="15"/>
        <v>4.9980411944730305E-3</v>
      </c>
      <c r="O377" s="8" t="str">
        <f t="shared" si="16"/>
        <v>-</v>
      </c>
      <c r="P377" s="8" t="str">
        <f t="shared" si="17"/>
        <v>cyclic</v>
      </c>
    </row>
    <row r="378" spans="1:16" x14ac:dyDescent="0.2">
      <c r="A378" s="8" t="s">
        <v>87</v>
      </c>
      <c r="B378" s="8">
        <v>1993</v>
      </c>
      <c r="C378" s="1">
        <v>0.30947968615660043</v>
      </c>
      <c r="D378" s="6">
        <v>4958.5026881581607</v>
      </c>
      <c r="E378" s="6">
        <v>231.42433648199895</v>
      </c>
      <c r="F378" s="6">
        <v>6.352419858800685</v>
      </c>
      <c r="G378" s="6">
        <v>4329.4581850671657</v>
      </c>
      <c r="J378" s="1">
        <v>0.38945802326872081</v>
      </c>
      <c r="K378" s="1">
        <v>9.0549861538461535E-2</v>
      </c>
      <c r="L378" s="12">
        <v>0.17890370870291064</v>
      </c>
      <c r="M378" s="12">
        <v>0.16754558955856125</v>
      </c>
      <c r="N378" s="8">
        <f t="shared" si="15"/>
        <v>2.0567714030629472E-2</v>
      </c>
      <c r="O378" s="8" t="str">
        <f t="shared" si="16"/>
        <v>-</v>
      </c>
      <c r="P378" s="8" t="str">
        <f t="shared" si="17"/>
        <v>cyclic</v>
      </c>
    </row>
    <row r="379" spans="1:16" x14ac:dyDescent="0.2">
      <c r="A379" s="8" t="s">
        <v>98</v>
      </c>
      <c r="B379" s="8">
        <v>1993</v>
      </c>
      <c r="C379" s="1">
        <v>1.6044422261043176</v>
      </c>
      <c r="D379" s="6">
        <v>4698.7248679161485</v>
      </c>
      <c r="E379" s="6">
        <v>235.50434598480587</v>
      </c>
      <c r="F379" s="6">
        <v>39.767181229890461</v>
      </c>
      <c r="G379" s="6">
        <v>3581.6285951855893</v>
      </c>
      <c r="J379" s="1">
        <v>0.38945802326872081</v>
      </c>
      <c r="K379" s="1">
        <v>9.0549861538461535E-2</v>
      </c>
      <c r="L379" s="12">
        <v>0.17890370870291064</v>
      </c>
      <c r="M379" s="12">
        <v>0.16754558955856125</v>
      </c>
      <c r="N379" s="8">
        <f t="shared" si="15"/>
        <v>0.10662964440413032</v>
      </c>
      <c r="O379" s="8" t="str">
        <f t="shared" si="16"/>
        <v>profitable</v>
      </c>
      <c r="P379" s="8" t="str">
        <f t="shared" si="17"/>
        <v>cyclic</v>
      </c>
    </row>
    <row r="380" spans="1:16" x14ac:dyDescent="0.2">
      <c r="A380" s="8" t="s">
        <v>95</v>
      </c>
      <c r="B380" s="8">
        <v>1993</v>
      </c>
      <c r="C380" s="1">
        <v>4.690777040662545E-2</v>
      </c>
      <c r="D380" s="6">
        <v>616.33966337339325</v>
      </c>
      <c r="E380" s="6">
        <v>42.297820035428941</v>
      </c>
      <c r="F380" s="6">
        <v>5.0612776110769682</v>
      </c>
      <c r="G380" s="6">
        <v>542.27974404396093</v>
      </c>
      <c r="J380" s="1">
        <v>0.38945802326872081</v>
      </c>
      <c r="K380" s="1">
        <v>9.0549861538461535E-2</v>
      </c>
      <c r="L380" s="12">
        <v>0.17890370870291064</v>
      </c>
      <c r="M380" s="12">
        <v>0.16754558955856125</v>
      </c>
      <c r="N380" s="8">
        <f t="shared" si="15"/>
        <v>3.1174440543076652E-3</v>
      </c>
      <c r="O380" s="8" t="str">
        <f t="shared" si="16"/>
        <v>-</v>
      </c>
      <c r="P380" s="8" t="str">
        <f t="shared" si="17"/>
        <v>cyclic</v>
      </c>
    </row>
    <row r="381" spans="1:16" x14ac:dyDescent="0.2">
      <c r="A381" s="8" t="s">
        <v>100</v>
      </c>
      <c r="B381" s="8">
        <v>1993</v>
      </c>
      <c r="C381" s="1">
        <v>0.74175915365891021</v>
      </c>
      <c r="D381" s="6">
        <v>1151.6988849695549</v>
      </c>
      <c r="E381" s="6">
        <v>114.65343159786602</v>
      </c>
      <c r="F381" s="6">
        <v>10.225846601971835</v>
      </c>
      <c r="G381" s="6">
        <v>936.33635804923915</v>
      </c>
      <c r="J381" s="1">
        <v>0.38945802326872081</v>
      </c>
      <c r="K381" s="1">
        <v>9.0549861538461535E-2</v>
      </c>
      <c r="L381" s="12">
        <v>0.17890370870291064</v>
      </c>
      <c r="M381" s="12">
        <v>0.16754558955856125</v>
      </c>
      <c r="N381" s="8">
        <f t="shared" si="15"/>
        <v>4.9296580145613639E-2</v>
      </c>
      <c r="O381" s="8" t="str">
        <f t="shared" si="16"/>
        <v>profitable</v>
      </c>
      <c r="P381" s="8" t="str">
        <f t="shared" si="17"/>
        <v>cyclic</v>
      </c>
    </row>
    <row r="382" spans="1:16" x14ac:dyDescent="0.2">
      <c r="A382" s="8" t="s">
        <v>85</v>
      </c>
      <c r="B382" s="8">
        <v>1993</v>
      </c>
      <c r="C382" s="1">
        <v>0.11849251527120239</v>
      </c>
      <c r="D382" s="6">
        <v>12826.207088887399</v>
      </c>
      <c r="E382" s="6">
        <v>1714.6369049770954</v>
      </c>
      <c r="F382" s="6">
        <v>10.948886260697115</v>
      </c>
      <c r="G382" s="6">
        <v>10557.928388086373</v>
      </c>
      <c r="J382" s="1">
        <v>0.38945802326872081</v>
      </c>
      <c r="K382" s="1">
        <v>9.0549861538461535E-2</v>
      </c>
      <c r="L382" s="12">
        <v>0.17890370870291064</v>
      </c>
      <c r="M382" s="12">
        <v>0.16754558955856125</v>
      </c>
      <c r="N382" s="8">
        <f t="shared" si="15"/>
        <v>7.8748954386456058E-3</v>
      </c>
      <c r="O382" s="8" t="str">
        <f t="shared" si="16"/>
        <v>-</v>
      </c>
      <c r="P382" s="8" t="str">
        <f t="shared" si="17"/>
        <v>cyclic</v>
      </c>
    </row>
    <row r="383" spans="1:16" x14ac:dyDescent="0.2">
      <c r="A383" s="8" t="s">
        <v>135</v>
      </c>
      <c r="B383" s="8">
        <v>1993</v>
      </c>
      <c r="C383" s="1">
        <v>0.46598163641843215</v>
      </c>
      <c r="D383" s="6">
        <v>12943.959261879801</v>
      </c>
      <c r="E383" s="6">
        <v>806.70567637777799</v>
      </c>
      <c r="F383" s="6">
        <v>86.764759047033735</v>
      </c>
      <c r="G383" s="6">
        <v>9129.4086052048533</v>
      </c>
      <c r="J383" s="1">
        <v>0.38945802326872081</v>
      </c>
      <c r="K383" s="1">
        <v>9.0549861538461535E-2</v>
      </c>
      <c r="L383" s="12">
        <v>0.17890370870291064</v>
      </c>
      <c r="M383" s="12">
        <v>0.16754558955856125</v>
      </c>
      <c r="N383" s="8">
        <f t="shared" si="15"/>
        <v>3.0968678947571892E-2</v>
      </c>
      <c r="O383" s="8" t="str">
        <f t="shared" si="16"/>
        <v>profitable</v>
      </c>
      <c r="P383" s="8" t="str">
        <f t="shared" si="17"/>
        <v>cyclic</v>
      </c>
    </row>
    <row r="384" spans="1:16" x14ac:dyDescent="0.2">
      <c r="A384" s="8" t="s">
        <v>136</v>
      </c>
      <c r="B384" s="8">
        <v>1993</v>
      </c>
      <c r="C384" s="1">
        <v>0.26212005197377458</v>
      </c>
      <c r="D384" s="6">
        <v>852.56704901692433</v>
      </c>
      <c r="E384" s="6">
        <v>106.18353845279844</v>
      </c>
      <c r="F384" s="6">
        <v>5.4227974404396084</v>
      </c>
      <c r="G384" s="6">
        <v>620.26473580647337</v>
      </c>
      <c r="J384" s="1">
        <v>0.38945802326872081</v>
      </c>
      <c r="K384" s="1">
        <v>9.0549861538461535E-2</v>
      </c>
      <c r="L384" s="12">
        <v>0.17890370870291064</v>
      </c>
      <c r="M384" s="12">
        <v>0.16754558955856125</v>
      </c>
      <c r="N384" s="8">
        <f t="shared" si="15"/>
        <v>1.7420239556409246E-2</v>
      </c>
      <c r="O384" s="8" t="str">
        <f t="shared" si="16"/>
        <v>-</v>
      </c>
      <c r="P384" s="8" t="str">
        <f t="shared" si="17"/>
        <v>cyclic</v>
      </c>
    </row>
    <row r="385" spans="1:16" x14ac:dyDescent="0.2">
      <c r="A385" s="8" t="s">
        <v>140</v>
      </c>
      <c r="B385" s="8">
        <v>1993</v>
      </c>
      <c r="C385" s="1">
        <v>0.68268687937562922</v>
      </c>
      <c r="D385" s="6">
        <v>1153.764712565913</v>
      </c>
      <c r="E385" s="6">
        <v>118.63014972085506</v>
      </c>
      <c r="F385" s="6">
        <v>13.427879376326651</v>
      </c>
      <c r="G385" s="6">
        <v>832.52852133225235</v>
      </c>
      <c r="J385" s="1">
        <v>0.38945802326872081</v>
      </c>
      <c r="K385" s="1">
        <v>9.0549861538461535E-2</v>
      </c>
      <c r="L385" s="12">
        <v>0.17890370870291064</v>
      </c>
      <c r="M385" s="12">
        <v>0.16754558955856125</v>
      </c>
      <c r="N385" s="8">
        <f t="shared" si="15"/>
        <v>4.537069518790874E-2</v>
      </c>
      <c r="O385" s="8" t="str">
        <f t="shared" si="16"/>
        <v>profitable</v>
      </c>
      <c r="P385" s="8" t="str">
        <f t="shared" si="17"/>
        <v>cyclic</v>
      </c>
    </row>
    <row r="386" spans="1:16" x14ac:dyDescent="0.2">
      <c r="A386" s="8" t="s">
        <v>153</v>
      </c>
      <c r="B386" s="8">
        <v>1993</v>
      </c>
      <c r="C386" s="1">
        <v>0.26595874227559496</v>
      </c>
      <c r="D386" s="6">
        <v>3765.4872512614465</v>
      </c>
      <c r="E386" s="6">
        <v>254.25173142175424</v>
      </c>
      <c r="F386" s="6">
        <v>17.559534569042544</v>
      </c>
      <c r="G386" s="6">
        <v>2665.4340562008401</v>
      </c>
      <c r="J386" s="1">
        <v>0.38945802326872081</v>
      </c>
      <c r="K386" s="1">
        <v>9.0549861538461535E-2</v>
      </c>
      <c r="L386" s="12">
        <v>0.17890370870291064</v>
      </c>
      <c r="M386" s="12">
        <v>0.16754558955856125</v>
      </c>
      <c r="N386" s="8">
        <f t="shared" si="15"/>
        <v>1.7675355119438612E-2</v>
      </c>
      <c r="O386" s="8" t="str">
        <f t="shared" si="16"/>
        <v>-</v>
      </c>
      <c r="P386" s="8" t="str">
        <f t="shared" si="17"/>
        <v>cyclic</v>
      </c>
    </row>
    <row r="387" spans="1:16" x14ac:dyDescent="0.2">
      <c r="A387" s="8" t="s">
        <v>137</v>
      </c>
      <c r="B387" s="8">
        <v>1993</v>
      </c>
      <c r="C387" s="1">
        <v>7.7247390100286695E-2</v>
      </c>
      <c r="D387" s="6">
        <v>1364.995584293513</v>
      </c>
      <c r="E387" s="6">
        <v>121.52230835575618</v>
      </c>
      <c r="F387" s="6">
        <v>14.460793174505623</v>
      </c>
      <c r="G387" s="6">
        <v>1024.6504877935413</v>
      </c>
      <c r="J387" s="1">
        <v>0.38945802326872081</v>
      </c>
      <c r="K387" s="1">
        <v>9.0549861538461535E-2</v>
      </c>
      <c r="L387" s="12">
        <v>0.17890370870291064</v>
      </c>
      <c r="M387" s="12">
        <v>0.16754558955856125</v>
      </c>
      <c r="N387" s="8">
        <f t="shared" ref="N387:N450" si="18">C387/SUMIF(B:B,B387,C:C)</f>
        <v>5.133785189349138E-3</v>
      </c>
      <c r="O387" s="8" t="str">
        <f t="shared" ref="O387:O450" si="19">IF(C387&gt;J387,IF(G387&gt;D387,"profitable and trusted","profitable"),"-")</f>
        <v>-</v>
      </c>
      <c r="P387" s="8" t="str">
        <f t="shared" ref="P387:P450" si="20">IF(  ((C387&gt;0)*(J387&lt;0))+((C387&lt;0)*(J387&gt;0)),"anticyclic","cyclic")</f>
        <v>cyclic</v>
      </c>
    </row>
    <row r="388" spans="1:16" x14ac:dyDescent="0.2">
      <c r="A388" s="8" t="s">
        <v>138</v>
      </c>
      <c r="B388" s="8">
        <v>1993</v>
      </c>
      <c r="C388" s="1">
        <v>0.12663119574348916</v>
      </c>
      <c r="D388" s="6">
        <v>21523.341269554352</v>
      </c>
      <c r="E388" s="6">
        <v>1236.3978164202308</v>
      </c>
      <c r="F388" s="6">
        <v>295.92980317827579</v>
      </c>
      <c r="G388" s="6">
        <v>16389.243235705766</v>
      </c>
      <c r="J388" s="1">
        <v>0.38945802326872081</v>
      </c>
      <c r="K388" s="1">
        <v>9.0549861538461535E-2</v>
      </c>
      <c r="L388" s="12">
        <v>0.17890370870291064</v>
      </c>
      <c r="M388" s="12">
        <v>0.16754558955856125</v>
      </c>
      <c r="N388" s="8">
        <f t="shared" si="18"/>
        <v>8.4157840979935394E-3</v>
      </c>
      <c r="O388" s="8" t="str">
        <f t="shared" si="19"/>
        <v>-</v>
      </c>
      <c r="P388" s="8" t="str">
        <f t="shared" si="20"/>
        <v>cyclic</v>
      </c>
    </row>
    <row r="389" spans="1:16" x14ac:dyDescent="0.2">
      <c r="A389" s="8" t="s">
        <v>139</v>
      </c>
      <c r="B389" s="8">
        <v>1993</v>
      </c>
      <c r="C389" s="1">
        <v>0.1648252614068928</v>
      </c>
      <c r="D389" s="6">
        <v>25282.631038026724</v>
      </c>
      <c r="E389" s="6">
        <v>1039.1112809680469</v>
      </c>
      <c r="F389" s="6">
        <v>403.352838188889</v>
      </c>
      <c r="G389" s="6">
        <v>19722.456062429312</v>
      </c>
      <c r="J389" s="1">
        <v>0.38945802326872081</v>
      </c>
      <c r="K389" s="1">
        <v>9.0549861538461535E-2</v>
      </c>
      <c r="L389" s="12">
        <v>0.17890370870291064</v>
      </c>
      <c r="M389" s="12">
        <v>0.16754558955856125</v>
      </c>
      <c r="N389" s="8">
        <f t="shared" si="18"/>
        <v>1.0954123948301081E-2</v>
      </c>
      <c r="O389" s="8" t="str">
        <f t="shared" si="19"/>
        <v>-</v>
      </c>
      <c r="P389" s="8" t="str">
        <f t="shared" si="20"/>
        <v>cyclic</v>
      </c>
    </row>
    <row r="390" spans="1:16" x14ac:dyDescent="0.2">
      <c r="A390" s="8" t="s">
        <v>99</v>
      </c>
      <c r="B390" s="8">
        <v>1993</v>
      </c>
      <c r="C390" s="1">
        <v>0.31745366617890797</v>
      </c>
      <c r="D390" s="6">
        <v>1884.7578075371723</v>
      </c>
      <c r="E390" s="6">
        <v>170.43077669953055</v>
      </c>
      <c r="F390" s="6">
        <v>16.010163871774083</v>
      </c>
      <c r="G390" s="6">
        <v>1623.2240338382562</v>
      </c>
      <c r="J390" s="1">
        <v>0.38945802326872081</v>
      </c>
      <c r="K390" s="1">
        <v>9.0549861538461535E-2</v>
      </c>
      <c r="L390" s="12">
        <v>0.17890370870291064</v>
      </c>
      <c r="M390" s="12">
        <v>0.16754558955856125</v>
      </c>
      <c r="N390" s="8">
        <f t="shared" si="18"/>
        <v>2.1097656860873212E-2</v>
      </c>
      <c r="O390" s="8" t="str">
        <f t="shared" si="19"/>
        <v>-</v>
      </c>
      <c r="P390" s="8" t="str">
        <f t="shared" si="20"/>
        <v>cyclic</v>
      </c>
    </row>
    <row r="391" spans="1:16" x14ac:dyDescent="0.2">
      <c r="A391" s="8" t="s">
        <v>128</v>
      </c>
      <c r="B391" s="8">
        <v>1993</v>
      </c>
      <c r="C391" s="1">
        <v>7.920093008187476E-2</v>
      </c>
      <c r="D391" s="6">
        <v>19235.953663487016</v>
      </c>
      <c r="E391" s="6">
        <v>1237.9471871174992</v>
      </c>
      <c r="F391" s="6">
        <v>354.80588967447727</v>
      </c>
      <c r="G391" s="6">
        <v>14488.681847056456</v>
      </c>
      <c r="J391" s="1">
        <v>0.38945802326872081</v>
      </c>
      <c r="K391" s="1">
        <v>9.0549861538461535E-2</v>
      </c>
      <c r="L391" s="12">
        <v>0.17890370870291064</v>
      </c>
      <c r="M391" s="12">
        <v>0.16754558955856125</v>
      </c>
      <c r="N391" s="8">
        <f t="shared" si="18"/>
        <v>5.263615525510113E-3</v>
      </c>
      <c r="O391" s="8" t="str">
        <f t="shared" si="19"/>
        <v>-</v>
      </c>
      <c r="P391" s="8" t="str">
        <f t="shared" si="20"/>
        <v>cyclic</v>
      </c>
    </row>
    <row r="392" spans="1:16" x14ac:dyDescent="0.2">
      <c r="A392" s="8" t="s">
        <v>106</v>
      </c>
      <c r="B392" s="8">
        <v>1993</v>
      </c>
      <c r="C392" s="1">
        <v>9.4530983720554934E-2</v>
      </c>
      <c r="D392" s="6">
        <v>96121.408687837975</v>
      </c>
      <c r="E392" s="6">
        <v>3449.9320859177701</v>
      </c>
      <c r="F392" s="6">
        <v>1069.0657811152371</v>
      </c>
      <c r="G392" s="6">
        <v>76168.096391515661</v>
      </c>
      <c r="J392" s="1">
        <v>0.38945802326872081</v>
      </c>
      <c r="K392" s="1">
        <v>9.0549861538461535E-2</v>
      </c>
      <c r="L392" s="12">
        <v>0.17890370870291064</v>
      </c>
      <c r="M392" s="12">
        <v>0.16754558955856125</v>
      </c>
      <c r="N392" s="8">
        <f t="shared" si="18"/>
        <v>6.2824357370410144E-3</v>
      </c>
      <c r="O392" s="8" t="str">
        <f t="shared" si="19"/>
        <v>-</v>
      </c>
      <c r="P392" s="8" t="str">
        <f t="shared" si="20"/>
        <v>cyclic</v>
      </c>
    </row>
    <row r="393" spans="1:16" x14ac:dyDescent="0.2">
      <c r="A393" s="8" t="s">
        <v>86</v>
      </c>
      <c r="B393" s="8">
        <v>1993</v>
      </c>
      <c r="C393" s="1">
        <v>-0.20919523721413741</v>
      </c>
      <c r="D393" s="6">
        <v>55254.174262886896</v>
      </c>
      <c r="E393" s="6">
        <v>2374.6688220134592</v>
      </c>
      <c r="F393" s="6">
        <v>414.19843306976821</v>
      </c>
      <c r="G393" s="6">
        <v>46607.652858330715</v>
      </c>
      <c r="J393" s="1">
        <v>0.38945802326872081</v>
      </c>
      <c r="K393" s="1">
        <v>9.0549861538461535E-2</v>
      </c>
      <c r="L393" s="12">
        <v>0.17890370870291064</v>
      </c>
      <c r="M393" s="12">
        <v>0.16754558955856125</v>
      </c>
      <c r="N393" s="8">
        <f t="shared" si="18"/>
        <v>-1.3902908682067337E-2</v>
      </c>
      <c r="O393" s="8" t="str">
        <f t="shared" si="19"/>
        <v>-</v>
      </c>
      <c r="P393" s="8" t="str">
        <f t="shared" si="20"/>
        <v>anticyclic</v>
      </c>
    </row>
    <row r="394" spans="1:16" x14ac:dyDescent="0.2">
      <c r="A394" s="8" t="s">
        <v>146</v>
      </c>
      <c r="B394" s="8">
        <v>1994</v>
      </c>
      <c r="C394" s="1">
        <v>9.144147856944175E-2</v>
      </c>
      <c r="D394" s="6">
        <v>4194.6629344048097</v>
      </c>
      <c r="E394" s="6">
        <v>508.19358870405478</v>
      </c>
      <c r="F394" s="6">
        <v>33.569698440816623</v>
      </c>
      <c r="G394" s="6">
        <v>3407.5826201924324</v>
      </c>
      <c r="J394" s="1">
        <v>-5.8265039997726177E-2</v>
      </c>
      <c r="K394" s="1">
        <v>0.10120726153846157</v>
      </c>
      <c r="L394" s="12">
        <v>-0.21365932514181438</v>
      </c>
      <c r="M394" s="12">
        <v>-7.5673332575177679E-2</v>
      </c>
      <c r="N394" s="8">
        <f t="shared" si="18"/>
        <v>-0.5382974203444888</v>
      </c>
      <c r="O394" s="8" t="str">
        <f t="shared" si="19"/>
        <v>profitable</v>
      </c>
      <c r="P394" s="8" t="str">
        <f t="shared" si="20"/>
        <v>anticyclic</v>
      </c>
    </row>
    <row r="395" spans="1:16" x14ac:dyDescent="0.2">
      <c r="A395" s="8" t="s">
        <v>147</v>
      </c>
      <c r="B395" s="8">
        <v>1994</v>
      </c>
      <c r="C395" s="1">
        <v>-6.3163172548173227E-3</v>
      </c>
      <c r="D395" s="6">
        <v>1945.28655611046</v>
      </c>
      <c r="E395" s="6">
        <v>213.81315622304743</v>
      </c>
      <c r="F395" s="6">
        <v>22.207646660847921</v>
      </c>
      <c r="G395" s="6">
        <v>1557.1175507548019</v>
      </c>
      <c r="J395" s="1">
        <v>-5.8265039997726177E-2</v>
      </c>
      <c r="K395" s="1">
        <v>0.10120726153846157</v>
      </c>
      <c r="L395" s="12">
        <v>-0.21365932514181438</v>
      </c>
      <c r="M395" s="12">
        <v>-7.5673332575177679E-2</v>
      </c>
      <c r="N395" s="8">
        <f t="shared" si="18"/>
        <v>3.7182877371820973E-2</v>
      </c>
      <c r="O395" s="8" t="str">
        <f t="shared" si="19"/>
        <v>profitable</v>
      </c>
      <c r="P395" s="8" t="str">
        <f t="shared" si="20"/>
        <v>cyclic</v>
      </c>
    </row>
    <row r="396" spans="1:16" x14ac:dyDescent="0.2">
      <c r="A396" s="8" t="s">
        <v>89</v>
      </c>
      <c r="B396" s="8">
        <v>1994</v>
      </c>
      <c r="C396" s="1">
        <v>9.0513014744827147E-3</v>
      </c>
      <c r="D396" s="6">
        <v>655.12557649501366</v>
      </c>
      <c r="E396" s="6">
        <v>61.406725301739954</v>
      </c>
      <c r="F396" s="6">
        <v>5.2162146808038141</v>
      </c>
      <c r="G396" s="6">
        <v>554.15825272301902</v>
      </c>
      <c r="J396" s="1">
        <v>-5.8265039997726177E-2</v>
      </c>
      <c r="K396" s="1">
        <v>0.10120726153846157</v>
      </c>
      <c r="L396" s="12">
        <v>-0.21365932514181438</v>
      </c>
      <c r="M396" s="12">
        <v>-7.5673332575177679E-2</v>
      </c>
      <c r="N396" s="8">
        <f t="shared" si="18"/>
        <v>-5.3283174230108678E-2</v>
      </c>
      <c r="O396" s="8" t="str">
        <f t="shared" si="19"/>
        <v>profitable</v>
      </c>
      <c r="P396" s="8" t="str">
        <f t="shared" si="20"/>
        <v>anticyclic</v>
      </c>
    </row>
    <row r="397" spans="1:16" x14ac:dyDescent="0.2">
      <c r="A397" s="8" t="s">
        <v>152</v>
      </c>
      <c r="B397" s="8">
        <v>1994</v>
      </c>
      <c r="C397" s="1">
        <v>8.7732577209474444E-2</v>
      </c>
      <c r="D397" s="6">
        <v>3513.9727414048666</v>
      </c>
      <c r="E397" s="6">
        <v>382.69456222530954</v>
      </c>
      <c r="F397" s="6">
        <v>23.757017358116382</v>
      </c>
      <c r="G397" s="6">
        <v>2956.7157472873105</v>
      </c>
      <c r="J397" s="1">
        <v>-5.8265039997726177E-2</v>
      </c>
      <c r="K397" s="1">
        <v>0.10120726153846157</v>
      </c>
      <c r="L397" s="12">
        <v>-0.21365932514181438</v>
      </c>
      <c r="M397" s="12">
        <v>-7.5673332575177679E-2</v>
      </c>
      <c r="N397" s="8">
        <f t="shared" si="18"/>
        <v>-0.51646387100105373</v>
      </c>
      <c r="O397" s="8" t="str">
        <f t="shared" si="19"/>
        <v>profitable</v>
      </c>
      <c r="P397" s="8" t="str">
        <f t="shared" si="20"/>
        <v>anticyclic</v>
      </c>
    </row>
    <row r="398" spans="1:16" x14ac:dyDescent="0.2">
      <c r="A398" s="8" t="s">
        <v>102</v>
      </c>
      <c r="B398" s="8">
        <v>1994</v>
      </c>
      <c r="C398" s="1">
        <v>-8.5124600636655556E-2</v>
      </c>
      <c r="D398" s="6">
        <v>1809.9748485490145</v>
      </c>
      <c r="E398" s="6">
        <v>249.448682260222</v>
      </c>
      <c r="F398" s="6">
        <v>20.76156734339736</v>
      </c>
      <c r="G398" s="6">
        <v>1442.9805760560255</v>
      </c>
      <c r="J398" s="1">
        <v>-5.8265039997726177E-2</v>
      </c>
      <c r="K398" s="1">
        <v>0.10120726153846157</v>
      </c>
      <c r="L398" s="12">
        <v>-0.21365932514181438</v>
      </c>
      <c r="M398" s="12">
        <v>-7.5673332575177679E-2</v>
      </c>
      <c r="N398" s="8">
        <f t="shared" si="18"/>
        <v>0.50111124237529114</v>
      </c>
      <c r="O398" s="8" t="str">
        <f t="shared" si="19"/>
        <v>-</v>
      </c>
      <c r="P398" s="8" t="str">
        <f t="shared" si="20"/>
        <v>cyclic</v>
      </c>
    </row>
    <row r="399" spans="1:16" x14ac:dyDescent="0.2">
      <c r="A399" s="8" t="s">
        <v>156</v>
      </c>
      <c r="B399" s="8">
        <v>1994</v>
      </c>
      <c r="C399" s="1">
        <v>-2.6166993233147046E-2</v>
      </c>
      <c r="D399" s="6">
        <v>4525.195349822081</v>
      </c>
      <c r="E399" s="6">
        <v>256.16262194838532</v>
      </c>
      <c r="F399" s="6">
        <v>43.382379523516867</v>
      </c>
      <c r="G399" s="6">
        <v>4050.5714595588429</v>
      </c>
      <c r="J399" s="1">
        <v>-5.8265039997726177E-2</v>
      </c>
      <c r="K399" s="1">
        <v>0.10120726153846157</v>
      </c>
      <c r="L399" s="12">
        <v>-0.21365932514181438</v>
      </c>
      <c r="M399" s="12">
        <v>-7.5673332575177679E-2</v>
      </c>
      <c r="N399" s="8">
        <f t="shared" si="18"/>
        <v>0.15403977687082082</v>
      </c>
      <c r="O399" s="8" t="str">
        <f t="shared" si="19"/>
        <v>profitable</v>
      </c>
      <c r="P399" s="8" t="str">
        <f t="shared" si="20"/>
        <v>cyclic</v>
      </c>
    </row>
    <row r="400" spans="1:16" x14ac:dyDescent="0.2">
      <c r="A400" s="8" t="s">
        <v>160</v>
      </c>
      <c r="B400" s="8">
        <v>1994</v>
      </c>
      <c r="C400" s="1">
        <v>0.30406420914730498</v>
      </c>
      <c r="D400" s="6">
        <v>5196.5893186384137</v>
      </c>
      <c r="E400" s="6">
        <v>322.78556193092908</v>
      </c>
      <c r="F400" s="6">
        <v>30.470957046279707</v>
      </c>
      <c r="G400" s="6">
        <v>4533.9751171066027</v>
      </c>
      <c r="J400" s="1">
        <v>-5.8265039997726177E-2</v>
      </c>
      <c r="K400" s="1">
        <v>0.10120726153846157</v>
      </c>
      <c r="L400" s="12">
        <v>-0.21365932514181438</v>
      </c>
      <c r="M400" s="12">
        <v>-7.5673332575177679E-2</v>
      </c>
      <c r="N400" s="8">
        <f t="shared" si="18"/>
        <v>-1.789964269647971</v>
      </c>
      <c r="O400" s="8" t="str">
        <f t="shared" si="19"/>
        <v>profitable</v>
      </c>
      <c r="P400" s="8" t="str">
        <f t="shared" si="20"/>
        <v>anticyclic</v>
      </c>
    </row>
    <row r="401" spans="1:16" x14ac:dyDescent="0.2">
      <c r="A401" s="8" t="s">
        <v>104</v>
      </c>
      <c r="B401" s="8">
        <v>1994</v>
      </c>
      <c r="C401" s="1">
        <v>-0.42534911604410369</v>
      </c>
      <c r="D401" s="6">
        <v>64949.619629493827</v>
      </c>
      <c r="E401" s="6">
        <v>2390.1625289861436</v>
      </c>
      <c r="F401" s="6">
        <v>1578.8087405165604</v>
      </c>
      <c r="G401" s="6">
        <v>56022.145671832965</v>
      </c>
      <c r="J401" s="1">
        <v>-5.8265039997726177E-2</v>
      </c>
      <c r="K401" s="1">
        <v>0.10120726153846157</v>
      </c>
      <c r="L401" s="12">
        <v>-0.21365932514181438</v>
      </c>
      <c r="M401" s="12">
        <v>-7.5673332575177679E-2</v>
      </c>
      <c r="N401" s="8">
        <f t="shared" si="18"/>
        <v>2.5039438938913414</v>
      </c>
      <c r="O401" s="8" t="str">
        <f t="shared" si="19"/>
        <v>-</v>
      </c>
      <c r="P401" s="8" t="str">
        <f t="shared" si="20"/>
        <v>cyclic</v>
      </c>
    </row>
    <row r="402" spans="1:16" x14ac:dyDescent="0.2">
      <c r="A402" s="8" t="s">
        <v>151</v>
      </c>
      <c r="B402" s="8">
        <v>1994</v>
      </c>
      <c r="C402" s="1">
        <v>-0.59613556996757289</v>
      </c>
      <c r="D402" s="6">
        <v>24846.7414151952</v>
      </c>
      <c r="E402" s="6">
        <v>797.92590909325668</v>
      </c>
      <c r="F402" s="6">
        <v>573.78361488841961</v>
      </c>
      <c r="G402" s="6">
        <v>22041.863996240198</v>
      </c>
      <c r="J402" s="1">
        <v>-5.8265039997726177E-2</v>
      </c>
      <c r="K402" s="1">
        <v>0.10120726153846157</v>
      </c>
      <c r="L402" s="12">
        <v>-0.21365932514181438</v>
      </c>
      <c r="M402" s="12">
        <v>-7.5673332575177679E-2</v>
      </c>
      <c r="N402" s="8">
        <f t="shared" si="18"/>
        <v>3.5093290759230458</v>
      </c>
      <c r="O402" s="8" t="str">
        <f t="shared" si="19"/>
        <v>-</v>
      </c>
      <c r="P402" s="8" t="str">
        <f t="shared" si="20"/>
        <v>cyclic</v>
      </c>
    </row>
    <row r="403" spans="1:16" x14ac:dyDescent="0.2">
      <c r="A403" s="8" t="s">
        <v>81</v>
      </c>
      <c r="B403" s="8">
        <v>1994</v>
      </c>
      <c r="C403" s="1">
        <v>-5.5451590429758182E-2</v>
      </c>
      <c r="D403" s="6">
        <v>69079.208994613364</v>
      </c>
      <c r="E403" s="6">
        <v>3150.3870844458679</v>
      </c>
      <c r="F403" s="6">
        <v>676.55853780722737</v>
      </c>
      <c r="G403" s="6">
        <v>59257.748144628596</v>
      </c>
      <c r="J403" s="1">
        <v>-5.8265039997726177E-2</v>
      </c>
      <c r="K403" s="1">
        <v>0.10120726153846157</v>
      </c>
      <c r="L403" s="12">
        <v>-0.21365932514181438</v>
      </c>
      <c r="M403" s="12">
        <v>-7.5673332575177679E-2</v>
      </c>
      <c r="N403" s="8">
        <f t="shared" si="18"/>
        <v>0.32643225535411641</v>
      </c>
      <c r="O403" s="8" t="str">
        <f t="shared" si="19"/>
        <v>profitable</v>
      </c>
      <c r="P403" s="8" t="str">
        <f t="shared" si="20"/>
        <v>cyclic</v>
      </c>
    </row>
    <row r="404" spans="1:16" x14ac:dyDescent="0.2">
      <c r="A404" s="8" t="s">
        <v>141</v>
      </c>
      <c r="B404" s="8">
        <v>1994</v>
      </c>
      <c r="C404" s="1">
        <v>9.2601261784491795E-2</v>
      </c>
      <c r="D404" s="6">
        <v>6333.8274104334632</v>
      </c>
      <c r="E404" s="6">
        <v>499.93027831862298</v>
      </c>
      <c r="F404" s="6">
        <v>79.534362459780922</v>
      </c>
      <c r="G404" s="6">
        <v>5462.5646216694995</v>
      </c>
      <c r="J404" s="1">
        <v>-5.8265039997726177E-2</v>
      </c>
      <c r="K404" s="1">
        <v>0.10120726153846157</v>
      </c>
      <c r="L404" s="12">
        <v>-0.21365932514181438</v>
      </c>
      <c r="M404" s="12">
        <v>-7.5673332575177679E-2</v>
      </c>
      <c r="N404" s="8">
        <f t="shared" si="18"/>
        <v>-0.5451248286780731</v>
      </c>
      <c r="O404" s="8" t="str">
        <f t="shared" si="19"/>
        <v>profitable</v>
      </c>
      <c r="P404" s="8" t="str">
        <f t="shared" si="20"/>
        <v>anticyclic</v>
      </c>
    </row>
    <row r="405" spans="1:16" x14ac:dyDescent="0.2">
      <c r="A405" s="8" t="s">
        <v>133</v>
      </c>
      <c r="B405" s="8">
        <v>1994</v>
      </c>
      <c r="C405" s="1">
        <v>2.6404190708171189E-2</v>
      </c>
      <c r="D405" s="6">
        <v>1049.4404189498366</v>
      </c>
      <c r="E405" s="6">
        <v>99.624535834361964</v>
      </c>
      <c r="F405" s="6">
        <v>14.97725007359511</v>
      </c>
      <c r="G405" s="6">
        <v>888.30586643391689</v>
      </c>
      <c r="J405" s="1">
        <v>-5.8265039997726177E-2</v>
      </c>
      <c r="K405" s="1">
        <v>0.10120726153846157</v>
      </c>
      <c r="L405" s="12">
        <v>-0.21365932514181438</v>
      </c>
      <c r="M405" s="12">
        <v>-7.5673332575177679E-2</v>
      </c>
      <c r="N405" s="8">
        <f t="shared" si="18"/>
        <v>-0.15543611025163726</v>
      </c>
      <c r="O405" s="8" t="str">
        <f t="shared" si="19"/>
        <v>profitable</v>
      </c>
      <c r="P405" s="8" t="str">
        <f t="shared" si="20"/>
        <v>anticyclic</v>
      </c>
    </row>
    <row r="406" spans="1:16" x14ac:dyDescent="0.2">
      <c r="A406" s="8" t="s">
        <v>90</v>
      </c>
      <c r="B406" s="8">
        <v>1994</v>
      </c>
      <c r="C406" s="1">
        <v>-7.7711809335283044E-2</v>
      </c>
      <c r="D406" s="6">
        <v>927.45329938489988</v>
      </c>
      <c r="E406" s="6">
        <v>55.983927861300344</v>
      </c>
      <c r="F406" s="6">
        <v>6.9205224477991196</v>
      </c>
      <c r="G406" s="6">
        <v>795.34362459780925</v>
      </c>
      <c r="J406" s="1">
        <v>-5.8265039997726177E-2</v>
      </c>
      <c r="K406" s="1">
        <v>0.10120726153846157</v>
      </c>
      <c r="L406" s="12">
        <v>-0.21365932514181438</v>
      </c>
      <c r="M406" s="12">
        <v>-7.5673332575177679E-2</v>
      </c>
      <c r="N406" s="8">
        <f t="shared" si="18"/>
        <v>0.45747364489210285</v>
      </c>
      <c r="O406" s="8" t="str">
        <f t="shared" si="19"/>
        <v>-</v>
      </c>
      <c r="P406" s="8" t="str">
        <f t="shared" si="20"/>
        <v>cyclic</v>
      </c>
    </row>
    <row r="407" spans="1:16" x14ac:dyDescent="0.2">
      <c r="A407" s="8" t="s">
        <v>163</v>
      </c>
      <c r="B407" s="8">
        <v>1994</v>
      </c>
      <c r="C407" s="1">
        <v>4.5372582130003121E-2</v>
      </c>
      <c r="D407" s="6">
        <v>823.64546266791308</v>
      </c>
      <c r="E407" s="6">
        <v>41.83300882624841</v>
      </c>
      <c r="F407" s="6">
        <v>9.9676181524270913</v>
      </c>
      <c r="G407" s="6">
        <v>673.97625331177994</v>
      </c>
      <c r="J407" s="1">
        <v>-5.8265039997726177E-2</v>
      </c>
      <c r="K407" s="1">
        <v>0.10120726153846157</v>
      </c>
      <c r="L407" s="12">
        <v>-0.21365932514181438</v>
      </c>
      <c r="M407" s="12">
        <v>-7.5673332575177679E-2</v>
      </c>
      <c r="N407" s="8">
        <f t="shared" si="18"/>
        <v>-0.26709917968355357</v>
      </c>
      <c r="O407" s="8" t="str">
        <f t="shared" si="19"/>
        <v>profitable</v>
      </c>
      <c r="P407" s="8" t="str">
        <f t="shared" si="20"/>
        <v>anticyclic</v>
      </c>
    </row>
    <row r="408" spans="1:16" x14ac:dyDescent="0.2">
      <c r="A408" s="8" t="s">
        <v>107</v>
      </c>
      <c r="B408" s="8">
        <v>1994</v>
      </c>
      <c r="C408" s="1">
        <v>-0.3100070883168386</v>
      </c>
      <c r="D408" s="6">
        <v>78621.7831190898</v>
      </c>
      <c r="E408" s="6">
        <v>5362.8884401452287</v>
      </c>
      <c r="F408" s="6">
        <v>876.42735775485869</v>
      </c>
      <c r="G408" s="6">
        <v>64661.953136700984</v>
      </c>
      <c r="J408" s="1">
        <v>-5.8265039997726177E-2</v>
      </c>
      <c r="K408" s="1">
        <v>0.10120726153846157</v>
      </c>
      <c r="L408" s="12">
        <v>-0.21365932514181438</v>
      </c>
      <c r="M408" s="12">
        <v>-7.5673332575177679E-2</v>
      </c>
      <c r="N408" s="8">
        <f t="shared" si="18"/>
        <v>1.8249487928252681</v>
      </c>
      <c r="O408" s="8" t="str">
        <f t="shared" si="19"/>
        <v>-</v>
      </c>
      <c r="P408" s="8" t="str">
        <f t="shared" si="20"/>
        <v>cyclic</v>
      </c>
    </row>
    <row r="409" spans="1:16" x14ac:dyDescent="0.2">
      <c r="A409" s="8" t="s">
        <v>97</v>
      </c>
      <c r="B409" s="8">
        <v>1994</v>
      </c>
      <c r="C409" s="1">
        <v>-0.33882297242458786</v>
      </c>
      <c r="D409" s="6">
        <v>9989.3093421888498</v>
      </c>
      <c r="E409" s="6">
        <v>724.58902942254963</v>
      </c>
      <c r="F409" s="6">
        <v>108.45594880879217</v>
      </c>
      <c r="G409" s="6">
        <v>8380.5461015250985</v>
      </c>
      <c r="J409" s="1">
        <v>-5.8265039997726177E-2</v>
      </c>
      <c r="K409" s="1">
        <v>0.10120726153846157</v>
      </c>
      <c r="L409" s="12">
        <v>-0.21365932514181438</v>
      </c>
      <c r="M409" s="12">
        <v>-7.5673332575177679E-2</v>
      </c>
      <c r="N409" s="8">
        <f t="shared" si="18"/>
        <v>1.994582052510232</v>
      </c>
      <c r="O409" s="8" t="str">
        <f t="shared" si="19"/>
        <v>-</v>
      </c>
      <c r="P409" s="8" t="str">
        <f t="shared" si="20"/>
        <v>cyclic</v>
      </c>
    </row>
    <row r="410" spans="1:16" x14ac:dyDescent="0.2">
      <c r="A410" s="8" t="s">
        <v>91</v>
      </c>
      <c r="B410" s="8">
        <v>1994</v>
      </c>
      <c r="C410" s="1">
        <v>0.19563151660310071</v>
      </c>
      <c r="D410" s="6">
        <v>12043.723241076917</v>
      </c>
      <c r="E410" s="6">
        <v>785.01448661601955</v>
      </c>
      <c r="F410" s="6">
        <v>191.08905266311004</v>
      </c>
      <c r="G410" s="6">
        <v>10392.662180377738</v>
      </c>
      <c r="J410" s="1">
        <v>-5.8265039997726177E-2</v>
      </c>
      <c r="K410" s="1">
        <v>0.10120726153846157</v>
      </c>
      <c r="L410" s="12">
        <v>-0.21365932514181438</v>
      </c>
      <c r="M410" s="12">
        <v>-7.5673332575177679E-2</v>
      </c>
      <c r="N410" s="8">
        <f t="shared" si="18"/>
        <v>-1.1516430221057399</v>
      </c>
      <c r="O410" s="8" t="str">
        <f t="shared" si="19"/>
        <v>profitable</v>
      </c>
      <c r="P410" s="8" t="str">
        <f t="shared" si="20"/>
        <v>anticyclic</v>
      </c>
    </row>
    <row r="411" spans="1:16" x14ac:dyDescent="0.2">
      <c r="A411" s="8" t="s">
        <v>125</v>
      </c>
      <c r="B411" s="8">
        <v>1994</v>
      </c>
      <c r="C411" s="1">
        <v>2.6374138189810908E-3</v>
      </c>
      <c r="D411" s="6">
        <v>6959.7731721299206</v>
      </c>
      <c r="E411" s="6">
        <v>468.42640747416431</v>
      </c>
      <c r="F411" s="6">
        <v>76.952077964333498</v>
      </c>
      <c r="G411" s="6">
        <v>6169.5941165230061</v>
      </c>
      <c r="J411" s="1">
        <v>-5.8265039997726177E-2</v>
      </c>
      <c r="K411" s="1">
        <v>0.10120726153846157</v>
      </c>
      <c r="L411" s="12">
        <v>-0.21365932514181438</v>
      </c>
      <c r="M411" s="12">
        <v>-7.5673332575177679E-2</v>
      </c>
      <c r="N411" s="8">
        <f t="shared" si="18"/>
        <v>-1.5525919717716295E-2</v>
      </c>
      <c r="O411" s="8" t="str">
        <f t="shared" si="19"/>
        <v>profitable</v>
      </c>
      <c r="P411" s="8" t="str">
        <f t="shared" si="20"/>
        <v>anticyclic</v>
      </c>
    </row>
    <row r="412" spans="1:16" x14ac:dyDescent="0.2">
      <c r="A412" s="8" t="s">
        <v>126</v>
      </c>
      <c r="B412" s="8">
        <v>1994</v>
      </c>
      <c r="C412" s="1">
        <v>-2.1360494630549953E-2</v>
      </c>
      <c r="D412" s="6">
        <v>6434.0200488568235</v>
      </c>
      <c r="E412" s="6">
        <v>447.25167461149533</v>
      </c>
      <c r="F412" s="6">
        <v>13.944336275416138</v>
      </c>
      <c r="G412" s="6">
        <v>5684.6410882779783</v>
      </c>
      <c r="J412" s="1">
        <v>-5.8265039997726177E-2</v>
      </c>
      <c r="K412" s="1">
        <v>0.10120726153846157</v>
      </c>
      <c r="L412" s="12">
        <v>-0.21365932514181438</v>
      </c>
      <c r="M412" s="12">
        <v>-7.5673332575177679E-2</v>
      </c>
      <c r="N412" s="8">
        <f t="shared" si="18"/>
        <v>0.12574489538875291</v>
      </c>
      <c r="O412" s="8" t="str">
        <f t="shared" si="19"/>
        <v>profitable</v>
      </c>
      <c r="P412" s="8" t="str">
        <f t="shared" si="20"/>
        <v>cyclic</v>
      </c>
    </row>
    <row r="413" spans="1:16" x14ac:dyDescent="0.2">
      <c r="A413" s="8" t="s">
        <v>127</v>
      </c>
      <c r="B413" s="8">
        <v>1994</v>
      </c>
      <c r="C413" s="1">
        <v>1.8483824038084445E-2</v>
      </c>
      <c r="D413" s="6">
        <v>2079.7719326333622</v>
      </c>
      <c r="E413" s="6">
        <v>220.52709591121075</v>
      </c>
      <c r="F413" s="6">
        <v>36.668439835353546</v>
      </c>
      <c r="G413" s="6">
        <v>1686.748232426263</v>
      </c>
      <c r="J413" s="1">
        <v>-5.8265039997726177E-2</v>
      </c>
      <c r="K413" s="1">
        <v>0.10120726153846157</v>
      </c>
      <c r="L413" s="12">
        <v>-0.21365932514181438</v>
      </c>
      <c r="M413" s="12">
        <v>-7.5673332575177679E-2</v>
      </c>
      <c r="N413" s="8">
        <f t="shared" si="18"/>
        <v>-0.10881051961825307</v>
      </c>
      <c r="O413" s="8" t="str">
        <f t="shared" si="19"/>
        <v>profitable</v>
      </c>
      <c r="P413" s="8" t="str">
        <f t="shared" si="20"/>
        <v>anticyclic</v>
      </c>
    </row>
    <row r="414" spans="1:16" x14ac:dyDescent="0.2">
      <c r="A414" s="8" t="s">
        <v>101</v>
      </c>
      <c r="B414" s="8">
        <v>1994</v>
      </c>
      <c r="C414" s="1">
        <v>0.48076923076923062</v>
      </c>
      <c r="D414" s="6">
        <v>644.33162730404342</v>
      </c>
      <c r="E414" s="6">
        <v>77.416889173514036</v>
      </c>
      <c r="F414" s="6">
        <v>7.3336879670707091</v>
      </c>
      <c r="G414" s="6">
        <v>521.62146808038142</v>
      </c>
      <c r="J414" s="1">
        <v>-5.8265039997726177E-2</v>
      </c>
      <c r="K414" s="1">
        <v>0.10120726153846157</v>
      </c>
      <c r="L414" s="12">
        <v>-0.21365932514181438</v>
      </c>
      <c r="M414" s="12">
        <v>-7.5673332575177679E-2</v>
      </c>
      <c r="N414" s="8">
        <f t="shared" si="18"/>
        <v>-2.8301908581623345</v>
      </c>
      <c r="O414" s="8" t="str">
        <f t="shared" si="19"/>
        <v>profitable</v>
      </c>
      <c r="P414" s="8" t="str">
        <f t="shared" si="20"/>
        <v>anticyclic</v>
      </c>
    </row>
    <row r="415" spans="1:16" x14ac:dyDescent="0.2">
      <c r="A415" s="8" t="s">
        <v>105</v>
      </c>
      <c r="B415" s="8">
        <v>1994</v>
      </c>
      <c r="C415" s="1">
        <v>-0.18671904627608424</v>
      </c>
      <c r="D415" s="6">
        <v>58.359629597111983</v>
      </c>
      <c r="E415" s="6">
        <v>38.217810532622003</v>
      </c>
      <c r="F415" s="6">
        <v>35.635526037174571</v>
      </c>
      <c r="J415" s="1">
        <v>-5.8265039997726177E-2</v>
      </c>
      <c r="K415" s="1">
        <v>0.10120726153846157</v>
      </c>
      <c r="L415" s="12">
        <v>-0.21365932514181438</v>
      </c>
      <c r="M415" s="12">
        <v>-7.5673332575177679E-2</v>
      </c>
      <c r="N415" s="8">
        <f t="shared" si="18"/>
        <v>1.0991771186559565</v>
      </c>
      <c r="O415" s="8" t="str">
        <f t="shared" si="19"/>
        <v>-</v>
      </c>
      <c r="P415" s="8" t="str">
        <f t="shared" si="20"/>
        <v>cyclic</v>
      </c>
    </row>
    <row r="416" spans="1:16" x14ac:dyDescent="0.2">
      <c r="A416" s="8" t="s">
        <v>162</v>
      </c>
      <c r="B416" s="8">
        <v>1994</v>
      </c>
      <c r="C416" s="1">
        <v>-7.0986298485016863E-2</v>
      </c>
      <c r="D416" s="6">
        <v>4375.4228490861296</v>
      </c>
      <c r="E416" s="6">
        <v>414.19843306976821</v>
      </c>
      <c r="F416" s="6">
        <v>7.2303965872528115</v>
      </c>
      <c r="G416" s="6">
        <v>3678.2060353153233</v>
      </c>
      <c r="J416" s="1">
        <v>-5.8265039997726177E-2</v>
      </c>
      <c r="K416" s="1">
        <v>0.10120726153846157</v>
      </c>
      <c r="L416" s="12">
        <v>-0.21365932514181438</v>
      </c>
      <c r="M416" s="12">
        <v>-7.5673332575177679E-2</v>
      </c>
      <c r="N416" s="8">
        <f t="shared" si="18"/>
        <v>0.41788192789632139</v>
      </c>
      <c r="O416" s="8" t="str">
        <f t="shared" si="19"/>
        <v>-</v>
      </c>
      <c r="P416" s="8" t="str">
        <f t="shared" si="20"/>
        <v>cyclic</v>
      </c>
    </row>
    <row r="417" spans="1:16" x14ac:dyDescent="0.2">
      <c r="A417" s="8" t="s">
        <v>157</v>
      </c>
      <c r="B417" s="8">
        <v>1994</v>
      </c>
      <c r="C417" s="1">
        <v>0.26956133381972219</v>
      </c>
      <c r="D417" s="6">
        <v>23282.909924752232</v>
      </c>
      <c r="E417" s="6">
        <v>1155.5723117127261</v>
      </c>
      <c r="F417" s="6">
        <v>173.52951809406747</v>
      </c>
      <c r="G417" s="6">
        <v>20664.473446368534</v>
      </c>
      <c r="J417" s="1">
        <v>-5.8265039997726177E-2</v>
      </c>
      <c r="K417" s="1">
        <v>0.10120726153846157</v>
      </c>
      <c r="L417" s="12">
        <v>-0.21365932514181438</v>
      </c>
      <c r="M417" s="12">
        <v>-7.5673332575177679E-2</v>
      </c>
      <c r="N417" s="8">
        <f t="shared" si="18"/>
        <v>-1.5868528471964967</v>
      </c>
      <c r="O417" s="8" t="str">
        <f t="shared" si="19"/>
        <v>profitable</v>
      </c>
      <c r="P417" s="8" t="str">
        <f t="shared" si="20"/>
        <v>anticyclic</v>
      </c>
    </row>
    <row r="418" spans="1:16" x14ac:dyDescent="0.2">
      <c r="A418" s="8" t="s">
        <v>87</v>
      </c>
      <c r="B418" s="8">
        <v>1994</v>
      </c>
      <c r="C418" s="1">
        <v>-0.15811305390372585</v>
      </c>
      <c r="D418" s="6">
        <v>5340.1643365852906</v>
      </c>
      <c r="E418" s="6">
        <v>252.5990693446679</v>
      </c>
      <c r="F418" s="6">
        <v>0</v>
      </c>
      <c r="G418" s="6">
        <v>4805.6314460276726</v>
      </c>
      <c r="J418" s="1">
        <v>-5.8265039997726177E-2</v>
      </c>
      <c r="K418" s="1">
        <v>0.10120726153846157</v>
      </c>
      <c r="L418" s="12">
        <v>-0.21365932514181438</v>
      </c>
      <c r="M418" s="12">
        <v>-7.5673332575177679E-2</v>
      </c>
      <c r="N418" s="8">
        <f t="shared" si="18"/>
        <v>0.93077944900606324</v>
      </c>
      <c r="O418" s="8" t="str">
        <f t="shared" si="19"/>
        <v>-</v>
      </c>
      <c r="P418" s="8" t="str">
        <f t="shared" si="20"/>
        <v>cyclic</v>
      </c>
    </row>
    <row r="419" spans="1:16" x14ac:dyDescent="0.2">
      <c r="A419" s="8" t="s">
        <v>95</v>
      </c>
      <c r="B419" s="8">
        <v>1994</v>
      </c>
      <c r="C419" s="1">
        <v>9.0362122899103892E-2</v>
      </c>
      <c r="D419" s="6">
        <v>650.735692852753</v>
      </c>
      <c r="E419" s="6">
        <v>43.950482112515303</v>
      </c>
      <c r="F419" s="6">
        <v>5.3711517505306601</v>
      </c>
      <c r="G419" s="6">
        <v>570.68487349388261</v>
      </c>
      <c r="J419" s="1">
        <v>-5.8265039997726177E-2</v>
      </c>
      <c r="K419" s="1">
        <v>0.10120726153846157</v>
      </c>
      <c r="L419" s="12">
        <v>-0.21365932514181438</v>
      </c>
      <c r="M419" s="12">
        <v>-7.5673332575177679E-2</v>
      </c>
      <c r="N419" s="8">
        <f t="shared" si="18"/>
        <v>-0.5319434726386254</v>
      </c>
      <c r="O419" s="8" t="str">
        <f t="shared" si="19"/>
        <v>profitable</v>
      </c>
      <c r="P419" s="8" t="str">
        <f t="shared" si="20"/>
        <v>anticyclic</v>
      </c>
    </row>
    <row r="420" spans="1:16" x14ac:dyDescent="0.2">
      <c r="A420" s="8" t="s">
        <v>100</v>
      </c>
      <c r="B420" s="8">
        <v>1994</v>
      </c>
      <c r="C420" s="1">
        <v>0.35331089624168521</v>
      </c>
      <c r="D420" s="6">
        <v>940.98447014104454</v>
      </c>
      <c r="E420" s="6">
        <v>77.984991762512465</v>
      </c>
      <c r="F420" s="6">
        <v>10.845594880879217</v>
      </c>
      <c r="G420" s="6">
        <v>821.16646955228362</v>
      </c>
      <c r="J420" s="1">
        <v>-5.8265039997726177E-2</v>
      </c>
      <c r="K420" s="1">
        <v>0.10120726153846157</v>
      </c>
      <c r="L420" s="12">
        <v>-0.21365932514181438</v>
      </c>
      <c r="M420" s="12">
        <v>-7.5673332575177679E-2</v>
      </c>
      <c r="N420" s="8">
        <f t="shared" si="18"/>
        <v>-2.0798695187553067</v>
      </c>
      <c r="O420" s="8" t="str">
        <f t="shared" si="19"/>
        <v>profitable</v>
      </c>
      <c r="P420" s="8" t="str">
        <f t="shared" si="20"/>
        <v>anticyclic</v>
      </c>
    </row>
    <row r="421" spans="1:16" x14ac:dyDescent="0.2">
      <c r="A421" s="8" t="s">
        <v>85</v>
      </c>
      <c r="B421" s="8">
        <v>1994</v>
      </c>
      <c r="C421" s="1">
        <v>-0.16508849103882314</v>
      </c>
      <c r="D421" s="6">
        <v>12826.155443197491</v>
      </c>
      <c r="E421" s="6">
        <v>1709.4723359862005</v>
      </c>
      <c r="F421" s="6">
        <v>10.845594880879217</v>
      </c>
      <c r="G421" s="6">
        <v>10557.928388086373</v>
      </c>
      <c r="J421" s="1">
        <v>-5.8265039997726177E-2</v>
      </c>
      <c r="K421" s="1">
        <v>0.10120726153846157</v>
      </c>
      <c r="L421" s="12">
        <v>-0.21365932514181438</v>
      </c>
      <c r="M421" s="12">
        <v>-7.5673332575177679E-2</v>
      </c>
      <c r="N421" s="8">
        <f t="shared" si="18"/>
        <v>0.97184243130185521</v>
      </c>
      <c r="O421" s="8" t="str">
        <f t="shared" si="19"/>
        <v>-</v>
      </c>
      <c r="P421" s="8" t="str">
        <f t="shared" si="20"/>
        <v>cyclic</v>
      </c>
    </row>
    <row r="422" spans="1:16" x14ac:dyDescent="0.2">
      <c r="A422" s="8" t="s">
        <v>135</v>
      </c>
      <c r="B422" s="8">
        <v>1994</v>
      </c>
      <c r="C422" s="1">
        <v>-1.8808028337465723E-2</v>
      </c>
      <c r="D422" s="6">
        <v>12666.105450169658</v>
      </c>
      <c r="E422" s="6">
        <v>943.56675463649196</v>
      </c>
      <c r="F422" s="6">
        <v>97.610353927912954</v>
      </c>
      <c r="G422" s="6">
        <v>10766.060518419437</v>
      </c>
      <c r="J422" s="1">
        <v>-5.8265039997726177E-2</v>
      </c>
      <c r="K422" s="1">
        <v>0.10120726153846157</v>
      </c>
      <c r="L422" s="12">
        <v>-0.21365932514181438</v>
      </c>
      <c r="M422" s="12">
        <v>-7.5673332575177679E-2</v>
      </c>
      <c r="N422" s="8">
        <f t="shared" si="18"/>
        <v>0.11071904451036757</v>
      </c>
      <c r="O422" s="8" t="str">
        <f t="shared" si="19"/>
        <v>profitable</v>
      </c>
      <c r="P422" s="8" t="str">
        <f t="shared" si="20"/>
        <v>cyclic</v>
      </c>
    </row>
    <row r="423" spans="1:16" x14ac:dyDescent="0.2">
      <c r="A423" s="8" t="s">
        <v>136</v>
      </c>
      <c r="B423" s="8">
        <v>1994</v>
      </c>
      <c r="C423" s="1">
        <v>0.30429147837021164</v>
      </c>
      <c r="D423" s="6">
        <v>795.70514442717194</v>
      </c>
      <c r="E423" s="6">
        <v>111.39975313360226</v>
      </c>
      <c r="F423" s="6">
        <v>6.0425457193469923</v>
      </c>
      <c r="G423" s="6">
        <v>644.53821006367923</v>
      </c>
      <c r="J423" s="1">
        <v>-5.8265039997726177E-2</v>
      </c>
      <c r="K423" s="1">
        <v>0.10120726153846157</v>
      </c>
      <c r="L423" s="12">
        <v>-0.21365932514181438</v>
      </c>
      <c r="M423" s="12">
        <v>-7.5673332575177679E-2</v>
      </c>
      <c r="N423" s="8">
        <f t="shared" si="18"/>
        <v>-1.7913021574241561</v>
      </c>
      <c r="O423" s="8" t="str">
        <f t="shared" si="19"/>
        <v>profitable</v>
      </c>
      <c r="P423" s="8" t="str">
        <f t="shared" si="20"/>
        <v>anticyclic</v>
      </c>
    </row>
    <row r="424" spans="1:16" x14ac:dyDescent="0.2">
      <c r="A424" s="8" t="s">
        <v>140</v>
      </c>
      <c r="B424" s="8">
        <v>1994</v>
      </c>
      <c r="C424" s="1">
        <v>0.16754710770815034</v>
      </c>
      <c r="D424" s="6">
        <v>1085.0759449870113</v>
      </c>
      <c r="E424" s="6">
        <v>121.98711956493672</v>
      </c>
      <c r="F424" s="6">
        <v>14.97725007359511</v>
      </c>
      <c r="G424" s="6">
        <v>898.11854751661713</v>
      </c>
      <c r="J424" s="1">
        <v>-5.8265039997726177E-2</v>
      </c>
      <c r="K424" s="1">
        <v>0.10120726153846157</v>
      </c>
      <c r="L424" s="12">
        <v>-0.21365932514181438</v>
      </c>
      <c r="M424" s="12">
        <v>-7.5673332575177679E-2</v>
      </c>
      <c r="N424" s="8">
        <f t="shared" si="18"/>
        <v>-0.98631580849806644</v>
      </c>
      <c r="O424" s="8" t="str">
        <f t="shared" si="19"/>
        <v>profitable</v>
      </c>
      <c r="P424" s="8" t="str">
        <f t="shared" si="20"/>
        <v>anticyclic</v>
      </c>
    </row>
    <row r="425" spans="1:16" x14ac:dyDescent="0.2">
      <c r="A425" s="8" t="s">
        <v>153</v>
      </c>
      <c r="B425" s="8">
        <v>1994</v>
      </c>
      <c r="C425" s="1">
        <v>-4.5859478036495349E-3</v>
      </c>
      <c r="D425" s="6">
        <v>4012.3536490262209</v>
      </c>
      <c r="E425" s="6">
        <v>307.29185495824453</v>
      </c>
      <c r="F425" s="6">
        <v>20.141819064489976</v>
      </c>
      <c r="G425" s="6">
        <v>3513.9727414048666</v>
      </c>
      <c r="J425" s="1">
        <v>-5.8265039997726177E-2</v>
      </c>
      <c r="K425" s="1">
        <v>0.10120726153846157</v>
      </c>
      <c r="L425" s="12">
        <v>-0.21365932514181438</v>
      </c>
      <c r="M425" s="12">
        <v>-7.5673332575177679E-2</v>
      </c>
      <c r="N425" s="8">
        <f t="shared" si="18"/>
        <v>2.6996543703788994E-2</v>
      </c>
      <c r="O425" s="8" t="str">
        <f t="shared" si="19"/>
        <v>profitable</v>
      </c>
      <c r="P425" s="8" t="str">
        <f t="shared" si="20"/>
        <v>cyclic</v>
      </c>
    </row>
    <row r="426" spans="1:16" x14ac:dyDescent="0.2">
      <c r="A426" s="8" t="s">
        <v>137</v>
      </c>
      <c r="B426" s="8">
        <v>1994</v>
      </c>
      <c r="C426" s="1">
        <v>3.7499999999999915E-2</v>
      </c>
      <c r="D426" s="6">
        <v>1350.5347911190074</v>
      </c>
      <c r="E426" s="6">
        <v>121.57395404566512</v>
      </c>
      <c r="F426" s="6">
        <v>16.52662077086357</v>
      </c>
      <c r="G426" s="6">
        <v>1164.0938505477027</v>
      </c>
      <c r="J426" s="1">
        <v>-5.8265039997726177E-2</v>
      </c>
      <c r="K426" s="1">
        <v>0.10120726153846157</v>
      </c>
      <c r="L426" s="12">
        <v>-0.21365932514181438</v>
      </c>
      <c r="M426" s="12">
        <v>-7.5673332575177679E-2</v>
      </c>
      <c r="N426" s="8">
        <f t="shared" si="18"/>
        <v>-0.22075488693666168</v>
      </c>
      <c r="O426" s="8" t="str">
        <f t="shared" si="19"/>
        <v>profitable</v>
      </c>
      <c r="P426" s="8" t="str">
        <f t="shared" si="20"/>
        <v>anticyclic</v>
      </c>
    </row>
    <row r="427" spans="1:16" x14ac:dyDescent="0.2">
      <c r="A427" s="8" t="s">
        <v>138</v>
      </c>
      <c r="B427" s="8">
        <v>1994</v>
      </c>
      <c r="C427" s="1">
        <v>0.1610125557480897</v>
      </c>
      <c r="D427" s="6">
        <v>20830.256110976261</v>
      </c>
      <c r="E427" s="6">
        <v>1204.3774886766826</v>
      </c>
      <c r="F427" s="6">
        <v>297.99563077463375</v>
      </c>
      <c r="G427" s="6">
        <v>18236.09310684977</v>
      </c>
      <c r="J427" s="1">
        <v>-5.8265039997726177E-2</v>
      </c>
      <c r="K427" s="1">
        <v>0.10120726153846157</v>
      </c>
      <c r="L427" s="12">
        <v>-0.21365932514181438</v>
      </c>
      <c r="M427" s="12">
        <v>-7.5673332575177679E-2</v>
      </c>
      <c r="N427" s="8">
        <f t="shared" si="18"/>
        <v>-0.94784822772140154</v>
      </c>
      <c r="O427" s="8" t="str">
        <f t="shared" si="19"/>
        <v>profitable</v>
      </c>
      <c r="P427" s="8" t="str">
        <f t="shared" si="20"/>
        <v>anticyclic</v>
      </c>
    </row>
    <row r="428" spans="1:16" x14ac:dyDescent="0.2">
      <c r="A428" s="8" t="s">
        <v>139</v>
      </c>
      <c r="B428" s="8">
        <v>1994</v>
      </c>
      <c r="C428" s="1">
        <v>-0.20526315789473681</v>
      </c>
      <c r="D428" s="6">
        <v>21513.52858847165</v>
      </c>
      <c r="E428" s="6">
        <v>1161.5115660522551</v>
      </c>
      <c r="F428" s="6">
        <v>239.11954427843227</v>
      </c>
      <c r="G428" s="6">
        <v>17902.978406937051</v>
      </c>
      <c r="J428" s="1">
        <v>-5.8265039997726177E-2</v>
      </c>
      <c r="K428" s="1">
        <v>0.10120726153846157</v>
      </c>
      <c r="L428" s="12">
        <v>-0.21365932514181438</v>
      </c>
      <c r="M428" s="12">
        <v>-7.5673332575177679E-2</v>
      </c>
      <c r="N428" s="8">
        <f t="shared" si="18"/>
        <v>1.2083425390217297</v>
      </c>
      <c r="O428" s="8" t="str">
        <f t="shared" si="19"/>
        <v>-</v>
      </c>
      <c r="P428" s="8" t="str">
        <f t="shared" si="20"/>
        <v>cyclic</v>
      </c>
    </row>
    <row r="429" spans="1:16" x14ac:dyDescent="0.2">
      <c r="A429" s="8" t="s">
        <v>99</v>
      </c>
      <c r="B429" s="8">
        <v>1994</v>
      </c>
      <c r="C429" s="1">
        <v>-9.2411456505156975E-2</v>
      </c>
      <c r="D429" s="6">
        <v>1877.1142454306478</v>
      </c>
      <c r="E429" s="6">
        <v>173.06470688488696</v>
      </c>
      <c r="F429" s="6">
        <v>17.043077669953057</v>
      </c>
      <c r="G429" s="6">
        <v>1604.6315854710347</v>
      </c>
      <c r="J429" s="1">
        <v>-5.8265039997726177E-2</v>
      </c>
      <c r="K429" s="1">
        <v>0.10120726153846157</v>
      </c>
      <c r="L429" s="12">
        <v>-0.21365932514181438</v>
      </c>
      <c r="M429" s="12">
        <v>-7.5673332575177679E-2</v>
      </c>
      <c r="N429" s="8">
        <f t="shared" si="18"/>
        <v>0.54400748353195205</v>
      </c>
      <c r="O429" s="8" t="str">
        <f t="shared" si="19"/>
        <v>-</v>
      </c>
      <c r="P429" s="8" t="str">
        <f t="shared" si="20"/>
        <v>cyclic</v>
      </c>
    </row>
    <row r="430" spans="1:16" x14ac:dyDescent="0.2">
      <c r="A430" s="8" t="s">
        <v>128</v>
      </c>
      <c r="B430" s="8">
        <v>1994</v>
      </c>
      <c r="C430" s="1">
        <v>-2.9965411062790562E-2</v>
      </c>
      <c r="D430" s="6">
        <v>18454.037918265534</v>
      </c>
      <c r="E430" s="6">
        <v>1265.3194027692421</v>
      </c>
      <c r="F430" s="6">
        <v>373.91479494078828</v>
      </c>
      <c r="G430" s="6">
        <v>15878.467362506264</v>
      </c>
      <c r="J430" s="1">
        <v>-5.8265039997726177E-2</v>
      </c>
      <c r="K430" s="1">
        <v>0.10120726153846157</v>
      </c>
      <c r="L430" s="12">
        <v>-0.21365932514181438</v>
      </c>
      <c r="M430" s="12">
        <v>-7.5673332575177679E-2</v>
      </c>
      <c r="N430" s="8">
        <f t="shared" si="18"/>
        <v>0.17640029149805164</v>
      </c>
      <c r="O430" s="8" t="str">
        <f t="shared" si="19"/>
        <v>profitable</v>
      </c>
      <c r="P430" s="8" t="str">
        <f t="shared" si="20"/>
        <v>cyclic</v>
      </c>
    </row>
    <row r="431" spans="1:16" x14ac:dyDescent="0.2">
      <c r="A431" s="8" t="s">
        <v>106</v>
      </c>
      <c r="B431" s="8">
        <v>1994</v>
      </c>
      <c r="C431" s="1">
        <v>-8.736840721472805E-2</v>
      </c>
      <c r="D431" s="6">
        <v>97549.928470719489</v>
      </c>
      <c r="E431" s="6">
        <v>4403.3115216369624</v>
      </c>
      <c r="F431" s="6">
        <v>387.34267431711493</v>
      </c>
      <c r="G431" s="6">
        <v>84281.634276211495</v>
      </c>
      <c r="J431" s="1">
        <v>-5.8265039997726177E-2</v>
      </c>
      <c r="K431" s="1">
        <v>0.10120726153846157</v>
      </c>
      <c r="L431" s="12">
        <v>-0.21365932514181438</v>
      </c>
      <c r="M431" s="12">
        <v>-7.5673332575177679E-2</v>
      </c>
      <c r="N431" s="8">
        <f t="shared" si="18"/>
        <v>0.51432007617396136</v>
      </c>
      <c r="O431" s="8" t="str">
        <f t="shared" si="19"/>
        <v>-</v>
      </c>
      <c r="P431" s="8" t="str">
        <f t="shared" si="20"/>
        <v>cyclic</v>
      </c>
    </row>
    <row r="432" spans="1:16" x14ac:dyDescent="0.2">
      <c r="A432" s="8" t="s">
        <v>86</v>
      </c>
      <c r="B432" s="8">
        <v>1994</v>
      </c>
      <c r="C432" s="1">
        <v>5.4109105665447729E-2</v>
      </c>
      <c r="D432" s="6">
        <v>61418.087353519921</v>
      </c>
      <c r="E432" s="6">
        <v>2479.5095725286251</v>
      </c>
      <c r="F432" s="6">
        <v>391.99078640892031</v>
      </c>
      <c r="G432" s="6">
        <v>54063.741110485629</v>
      </c>
      <c r="J432" s="1">
        <v>-5.8265039997726177E-2</v>
      </c>
      <c r="K432" s="1">
        <v>0.10120726153846157</v>
      </c>
      <c r="L432" s="12">
        <v>-0.21365932514181438</v>
      </c>
      <c r="M432" s="12">
        <v>-7.5673332575177679E-2</v>
      </c>
      <c r="N432" s="8">
        <f t="shared" si="18"/>
        <v>-0.31852932009119522</v>
      </c>
      <c r="O432" s="8" t="str">
        <f t="shared" si="19"/>
        <v>profitable</v>
      </c>
      <c r="P432" s="8" t="str">
        <f t="shared" si="20"/>
        <v>anticyclic</v>
      </c>
    </row>
    <row r="433" spans="1:16" x14ac:dyDescent="0.2">
      <c r="A433" s="8" t="s">
        <v>146</v>
      </c>
      <c r="B433" s="8">
        <v>1995</v>
      </c>
      <c r="C433" s="1">
        <v>1.3876259307187833E-2</v>
      </c>
      <c r="D433" s="6">
        <v>5343.7795348789177</v>
      </c>
      <c r="E433" s="6">
        <v>556.74053721846656</v>
      </c>
      <c r="F433" s="6">
        <v>49.063405413501222</v>
      </c>
      <c r="G433" s="6">
        <v>4458.0559529404482</v>
      </c>
      <c r="J433" s="1">
        <v>0.14015530628104994</v>
      </c>
      <c r="K433" s="1">
        <v>0.10078248461538461</v>
      </c>
      <c r="L433" s="12">
        <v>7.635924970789458E-2</v>
      </c>
      <c r="M433" s="12">
        <v>0.10474629472104788</v>
      </c>
      <c r="N433" s="8">
        <f t="shared" si="18"/>
        <v>-6.6211599908879678E-3</v>
      </c>
      <c r="O433" s="8" t="str">
        <f t="shared" si="19"/>
        <v>-</v>
      </c>
      <c r="P433" s="8" t="str">
        <f t="shared" si="20"/>
        <v>cyclic</v>
      </c>
    </row>
    <row r="434" spans="1:16" x14ac:dyDescent="0.2">
      <c r="A434" s="8" t="s">
        <v>147</v>
      </c>
      <c r="B434" s="8">
        <v>1995</v>
      </c>
      <c r="C434" s="1">
        <v>0.22999218009635991</v>
      </c>
      <c r="D434" s="6">
        <v>1960.9352001528716</v>
      </c>
      <c r="E434" s="6">
        <v>208.64858723215258</v>
      </c>
      <c r="F434" s="6">
        <v>22.724103559937408</v>
      </c>
      <c r="G434" s="6">
        <v>1613.411352755556</v>
      </c>
      <c r="J434" s="1">
        <v>0.14015530628104994</v>
      </c>
      <c r="K434" s="1">
        <v>0.10078248461538461</v>
      </c>
      <c r="L434" s="12">
        <v>7.635924970789458E-2</v>
      </c>
      <c r="M434" s="12">
        <v>0.10474629472104788</v>
      </c>
      <c r="N434" s="8">
        <f t="shared" si="18"/>
        <v>-0.10974247362776708</v>
      </c>
      <c r="O434" s="8" t="str">
        <f t="shared" si="19"/>
        <v>profitable</v>
      </c>
      <c r="P434" s="8" t="str">
        <f t="shared" si="20"/>
        <v>cyclic</v>
      </c>
    </row>
    <row r="435" spans="1:16" x14ac:dyDescent="0.2">
      <c r="A435" s="8" t="s">
        <v>89</v>
      </c>
      <c r="B435" s="8">
        <v>1995</v>
      </c>
      <c r="C435" s="1">
        <v>-8.105786662363966E-2</v>
      </c>
      <c r="D435" s="6">
        <v>577.14058473250122</v>
      </c>
      <c r="E435" s="6">
        <v>60.786977022832566</v>
      </c>
      <c r="F435" s="6">
        <v>5.8359629597111988</v>
      </c>
      <c r="G435" s="6">
        <v>483.92011444684891</v>
      </c>
      <c r="J435" s="1">
        <v>0.14015530628104994</v>
      </c>
      <c r="K435" s="1">
        <v>0.10078248461538461</v>
      </c>
      <c r="L435" s="12">
        <v>7.635924970789458E-2</v>
      </c>
      <c r="M435" s="12">
        <v>0.10474629472104788</v>
      </c>
      <c r="N435" s="8">
        <f t="shared" si="18"/>
        <v>3.867736192830943E-2</v>
      </c>
      <c r="O435" s="8" t="str">
        <f t="shared" si="19"/>
        <v>-</v>
      </c>
      <c r="P435" s="8" t="str">
        <f t="shared" si="20"/>
        <v>anticyclic</v>
      </c>
    </row>
    <row r="436" spans="1:16" x14ac:dyDescent="0.2">
      <c r="A436" s="8" t="s">
        <v>152</v>
      </c>
      <c r="B436" s="8">
        <v>1995</v>
      </c>
      <c r="C436" s="1">
        <v>9.1002249801079793E-2</v>
      </c>
      <c r="D436" s="6">
        <v>3979.3004074844939</v>
      </c>
      <c r="E436" s="6">
        <v>376.49707943623571</v>
      </c>
      <c r="F436" s="6">
        <v>26.339301853563814</v>
      </c>
      <c r="G436" s="6">
        <v>3409.6484477887902</v>
      </c>
      <c r="J436" s="1">
        <v>0.14015530628104994</v>
      </c>
      <c r="K436" s="1">
        <v>0.10078248461538461</v>
      </c>
      <c r="L436" s="12">
        <v>7.635924970789458E-2</v>
      </c>
      <c r="M436" s="12">
        <v>0.10474629472104788</v>
      </c>
      <c r="N436" s="8">
        <f t="shared" si="18"/>
        <v>-4.3422398077527215E-2</v>
      </c>
      <c r="O436" s="8" t="str">
        <f t="shared" si="19"/>
        <v>-</v>
      </c>
      <c r="P436" s="8" t="str">
        <f t="shared" si="20"/>
        <v>cyclic</v>
      </c>
    </row>
    <row r="437" spans="1:16" x14ac:dyDescent="0.2">
      <c r="A437" s="8" t="s">
        <v>108</v>
      </c>
      <c r="B437" s="8">
        <v>1995</v>
      </c>
      <c r="C437" s="1">
        <v>5.9551392225176872E-2</v>
      </c>
      <c r="D437" s="6">
        <v>1636.1354563154935</v>
      </c>
      <c r="E437" s="6">
        <v>141.66412742024616</v>
      </c>
      <c r="F437" s="6">
        <v>13.944336275416138</v>
      </c>
      <c r="G437" s="6">
        <v>1396.4994551379716</v>
      </c>
      <c r="J437" s="1">
        <v>0.14015530628104994</v>
      </c>
      <c r="K437" s="1">
        <v>0.10078248461538461</v>
      </c>
      <c r="L437" s="12">
        <v>7.635924970789458E-2</v>
      </c>
      <c r="M437" s="12">
        <v>0.10474629472104788</v>
      </c>
      <c r="N437" s="8">
        <f t="shared" si="18"/>
        <v>-2.8415388245070689E-2</v>
      </c>
      <c r="O437" s="8" t="str">
        <f t="shared" si="19"/>
        <v>-</v>
      </c>
      <c r="P437" s="8" t="str">
        <f t="shared" si="20"/>
        <v>cyclic</v>
      </c>
    </row>
    <row r="438" spans="1:16" x14ac:dyDescent="0.2">
      <c r="A438" s="8" t="s">
        <v>102</v>
      </c>
      <c r="B438" s="8">
        <v>1995</v>
      </c>
      <c r="C438" s="1">
        <v>-0.15778491390156019</v>
      </c>
      <c r="D438" s="6">
        <v>1875.2550005939256</v>
      </c>
      <c r="E438" s="6">
        <v>253.06388055384841</v>
      </c>
      <c r="F438" s="6">
        <v>21.691189761758434</v>
      </c>
      <c r="G438" s="6">
        <v>1510.6364298367482</v>
      </c>
      <c r="J438" s="1">
        <v>0.14015530628104994</v>
      </c>
      <c r="K438" s="1">
        <v>0.10078248461538461</v>
      </c>
      <c r="L438" s="12">
        <v>7.635924970789458E-2</v>
      </c>
      <c r="M438" s="12">
        <v>0.10474629472104788</v>
      </c>
      <c r="N438" s="8">
        <f t="shared" si="18"/>
        <v>7.5288241302146452E-2</v>
      </c>
      <c r="O438" s="8" t="str">
        <f t="shared" si="19"/>
        <v>-</v>
      </c>
      <c r="P438" s="8" t="str">
        <f t="shared" si="20"/>
        <v>anticyclic</v>
      </c>
    </row>
    <row r="439" spans="1:16" x14ac:dyDescent="0.2">
      <c r="A439" s="8" t="s">
        <v>156</v>
      </c>
      <c r="B439" s="8">
        <v>1995</v>
      </c>
      <c r="C439" s="1">
        <v>9.884141607698789E-2</v>
      </c>
      <c r="D439" s="6">
        <v>4260.1754920543117</v>
      </c>
      <c r="E439" s="6">
        <v>260.55250559064598</v>
      </c>
      <c r="F439" s="6">
        <v>28.405129449921759</v>
      </c>
      <c r="G439" s="6">
        <v>4222.035150056553</v>
      </c>
      <c r="J439" s="1">
        <v>0.14015530628104994</v>
      </c>
      <c r="K439" s="1">
        <v>0.10078248461538461</v>
      </c>
      <c r="L439" s="12">
        <v>7.635924970789458E-2</v>
      </c>
      <c r="M439" s="12">
        <v>0.10474629472104788</v>
      </c>
      <c r="N439" s="8">
        <f t="shared" si="18"/>
        <v>-4.7162914376546988E-2</v>
      </c>
      <c r="O439" s="8" t="str">
        <f t="shared" si="19"/>
        <v>-</v>
      </c>
      <c r="P439" s="8" t="str">
        <f t="shared" si="20"/>
        <v>cyclic</v>
      </c>
    </row>
    <row r="440" spans="1:16" x14ac:dyDescent="0.2">
      <c r="A440" s="8" t="s">
        <v>160</v>
      </c>
      <c r="B440" s="8">
        <v>1995</v>
      </c>
      <c r="C440" s="1">
        <v>0.14408740393316793</v>
      </c>
      <c r="D440" s="6">
        <v>5616.985234497256</v>
      </c>
      <c r="E440" s="6">
        <v>351.19069138085086</v>
      </c>
      <c r="F440" s="6">
        <v>44.931750220785332</v>
      </c>
      <c r="G440" s="6">
        <v>4880.0012394965588</v>
      </c>
      <c r="J440" s="1">
        <v>0.14015530628104994</v>
      </c>
      <c r="K440" s="1">
        <v>0.10078248461538461</v>
      </c>
      <c r="L440" s="12">
        <v>7.635924970789458E-2</v>
      </c>
      <c r="M440" s="12">
        <v>0.10474629472104788</v>
      </c>
      <c r="N440" s="8">
        <f t="shared" si="18"/>
        <v>-6.8752372883304699E-2</v>
      </c>
      <c r="O440" s="8" t="str">
        <f t="shared" si="19"/>
        <v>profitable</v>
      </c>
      <c r="P440" s="8" t="str">
        <f t="shared" si="20"/>
        <v>cyclic</v>
      </c>
    </row>
    <row r="441" spans="1:16" x14ac:dyDescent="0.2">
      <c r="A441" s="8" t="s">
        <v>104</v>
      </c>
      <c r="B441" s="8">
        <v>1995</v>
      </c>
      <c r="C441" s="1">
        <v>-0.42224248971696082</v>
      </c>
      <c r="D441" s="6">
        <v>62345.127487385551</v>
      </c>
      <c r="E441" s="6">
        <v>1843.7511297494671</v>
      </c>
      <c r="F441" s="6">
        <v>1675.9026375453839</v>
      </c>
      <c r="G441" s="6">
        <v>53493.572693890841</v>
      </c>
      <c r="J441" s="1">
        <v>0.14015530628104994</v>
      </c>
      <c r="K441" s="1">
        <v>0.10078248461538461</v>
      </c>
      <c r="L441" s="12">
        <v>7.635924970789458E-2</v>
      </c>
      <c r="M441" s="12">
        <v>0.10474629472104788</v>
      </c>
      <c r="N441" s="8">
        <f t="shared" si="18"/>
        <v>0.20147613398365136</v>
      </c>
      <c r="O441" s="8" t="str">
        <f t="shared" si="19"/>
        <v>-</v>
      </c>
      <c r="P441" s="8" t="str">
        <f t="shared" si="20"/>
        <v>anticyclic</v>
      </c>
    </row>
    <row r="442" spans="1:16" x14ac:dyDescent="0.2">
      <c r="A442" s="8" t="s">
        <v>151</v>
      </c>
      <c r="B442" s="8">
        <v>1995</v>
      </c>
      <c r="C442" s="1">
        <v>-0.29027062999797726</v>
      </c>
      <c r="D442" s="6">
        <v>22167.87947961803</v>
      </c>
      <c r="E442" s="6">
        <v>467.39349367598533</v>
      </c>
      <c r="F442" s="6">
        <v>614.06725301739948</v>
      </c>
      <c r="G442" s="6">
        <v>19346.475439892165</v>
      </c>
      <c r="J442" s="1">
        <v>0.14015530628104994</v>
      </c>
      <c r="K442" s="1">
        <v>0.10078248461538461</v>
      </c>
      <c r="L442" s="12">
        <v>7.635924970789458E-2</v>
      </c>
      <c r="M442" s="12">
        <v>0.10474629472104788</v>
      </c>
      <c r="N442" s="8">
        <f t="shared" si="18"/>
        <v>0.13850478283271217</v>
      </c>
      <c r="O442" s="8" t="str">
        <f t="shared" si="19"/>
        <v>-</v>
      </c>
      <c r="P442" s="8" t="str">
        <f t="shared" si="20"/>
        <v>anticyclic</v>
      </c>
    </row>
    <row r="443" spans="1:16" x14ac:dyDescent="0.2">
      <c r="A443" s="8" t="s">
        <v>81</v>
      </c>
      <c r="B443" s="8">
        <v>1995</v>
      </c>
      <c r="C443" s="1">
        <v>-0.13607976334189931</v>
      </c>
      <c r="D443" s="6">
        <v>71549.42234295838</v>
      </c>
      <c r="E443" s="6">
        <v>4139.9185031013239</v>
      </c>
      <c r="F443" s="6">
        <v>777.78409002876674</v>
      </c>
      <c r="G443" s="6">
        <v>67463.731814261453</v>
      </c>
      <c r="J443" s="1">
        <v>0.14015530628104994</v>
      </c>
      <c r="K443" s="1">
        <v>0.10078248461538461</v>
      </c>
      <c r="L443" s="12">
        <v>7.635924970789458E-2</v>
      </c>
      <c r="M443" s="12">
        <v>0.10474629472104788</v>
      </c>
      <c r="N443" s="8">
        <f t="shared" si="18"/>
        <v>6.4931467815837821E-2</v>
      </c>
      <c r="O443" s="8" t="str">
        <f t="shared" si="19"/>
        <v>-</v>
      </c>
      <c r="P443" s="8" t="str">
        <f t="shared" si="20"/>
        <v>anticyclic</v>
      </c>
    </row>
    <row r="444" spans="1:16" x14ac:dyDescent="0.2">
      <c r="A444" s="8" t="s">
        <v>141</v>
      </c>
      <c r="B444" s="8">
        <v>1995</v>
      </c>
      <c r="C444" s="1">
        <v>7.8632804337330914E-2</v>
      </c>
      <c r="D444" s="6">
        <v>7868.2208576283274</v>
      </c>
      <c r="E444" s="6">
        <v>642.98883936641073</v>
      </c>
      <c r="F444" s="6">
        <v>92.44578493701809</v>
      </c>
      <c r="G444" s="6">
        <v>6827.5602059630119</v>
      </c>
      <c r="J444" s="1">
        <v>0.14015530628104994</v>
      </c>
      <c r="K444" s="1">
        <v>0.10078248461538461</v>
      </c>
      <c r="L444" s="12">
        <v>7.635924970789458E-2</v>
      </c>
      <c r="M444" s="12">
        <v>0.10474629472104788</v>
      </c>
      <c r="N444" s="8">
        <f t="shared" si="18"/>
        <v>-3.7520225481803171E-2</v>
      </c>
      <c r="O444" s="8" t="str">
        <f t="shared" si="19"/>
        <v>-</v>
      </c>
      <c r="P444" s="8" t="str">
        <f t="shared" si="20"/>
        <v>cyclic</v>
      </c>
    </row>
    <row r="445" spans="1:16" x14ac:dyDescent="0.2">
      <c r="A445" s="8" t="s">
        <v>133</v>
      </c>
      <c r="B445" s="8">
        <v>1995</v>
      </c>
      <c r="C445" s="1">
        <v>5.7804667344347513E-2</v>
      </c>
      <c r="D445" s="6">
        <v>1233.2990750256938</v>
      </c>
      <c r="E445" s="6">
        <v>96.887314269187669</v>
      </c>
      <c r="F445" s="6">
        <v>15.493706972684597</v>
      </c>
      <c r="G445" s="6">
        <v>1096.9544536660694</v>
      </c>
      <c r="J445" s="1">
        <v>0.14015530628104994</v>
      </c>
      <c r="K445" s="1">
        <v>0.10078248461538461</v>
      </c>
      <c r="L445" s="12">
        <v>7.635924970789458E-2</v>
      </c>
      <c r="M445" s="12">
        <v>0.10474629472104788</v>
      </c>
      <c r="N445" s="8">
        <f t="shared" si="18"/>
        <v>-2.7581925519994263E-2</v>
      </c>
      <c r="O445" s="8" t="str">
        <f t="shared" si="19"/>
        <v>-</v>
      </c>
      <c r="P445" s="8" t="str">
        <f t="shared" si="20"/>
        <v>cyclic</v>
      </c>
    </row>
    <row r="446" spans="1:16" x14ac:dyDescent="0.2">
      <c r="A446" s="8" t="s">
        <v>90</v>
      </c>
      <c r="B446" s="8">
        <v>1995</v>
      </c>
      <c r="C446" s="1">
        <v>-8.3823529438071767E-2</v>
      </c>
      <c r="D446" s="6">
        <v>896.77575957898455</v>
      </c>
      <c r="E446" s="6">
        <v>60.786977022832566</v>
      </c>
      <c r="F446" s="6">
        <v>7.7468534863422986</v>
      </c>
      <c r="G446" s="6">
        <v>783.46511591875105</v>
      </c>
      <c r="J446" s="1">
        <v>0.14015530628104994</v>
      </c>
      <c r="K446" s="1">
        <v>0.10078248461538461</v>
      </c>
      <c r="L446" s="12">
        <v>7.635924970789458E-2</v>
      </c>
      <c r="M446" s="12">
        <v>0.10474629472104788</v>
      </c>
      <c r="N446" s="8">
        <f t="shared" si="18"/>
        <v>3.9997018441626314E-2</v>
      </c>
      <c r="O446" s="8" t="str">
        <f t="shared" si="19"/>
        <v>-</v>
      </c>
      <c r="P446" s="8" t="str">
        <f t="shared" si="20"/>
        <v>anticyclic</v>
      </c>
    </row>
    <row r="447" spans="1:16" x14ac:dyDescent="0.2">
      <c r="A447" s="8" t="s">
        <v>163</v>
      </c>
      <c r="B447" s="8">
        <v>1995</v>
      </c>
      <c r="C447" s="1">
        <v>5.5656701675160847E-2</v>
      </c>
      <c r="D447" s="6">
        <v>905.34894410386994</v>
      </c>
      <c r="E447" s="6">
        <v>44.415293321695842</v>
      </c>
      <c r="F447" s="6">
        <v>10.38078367169868</v>
      </c>
      <c r="G447" s="6">
        <v>740.08273639523418</v>
      </c>
      <c r="J447" s="1">
        <v>0.14015530628104994</v>
      </c>
      <c r="K447" s="1">
        <v>0.10078248461538461</v>
      </c>
      <c r="L447" s="12">
        <v>7.635924970789458E-2</v>
      </c>
      <c r="M447" s="12">
        <v>0.10474629472104788</v>
      </c>
      <c r="N447" s="8">
        <f t="shared" si="18"/>
        <v>-2.6557007778420155E-2</v>
      </c>
      <c r="O447" s="8" t="str">
        <f t="shared" si="19"/>
        <v>-</v>
      </c>
      <c r="P447" s="8" t="str">
        <f t="shared" si="20"/>
        <v>cyclic</v>
      </c>
    </row>
    <row r="448" spans="1:16" x14ac:dyDescent="0.2">
      <c r="A448" s="8" t="s">
        <v>107</v>
      </c>
      <c r="B448" s="8">
        <v>1995</v>
      </c>
      <c r="C448" s="1">
        <v>-8.6635440127749638E-2</v>
      </c>
      <c r="D448" s="6">
        <v>78457.549825179347</v>
      </c>
      <c r="E448" s="6">
        <v>5398.5239661824025</v>
      </c>
      <c r="F448" s="6">
        <v>903.79957340660144</v>
      </c>
      <c r="G448" s="6">
        <v>64058.215021665375</v>
      </c>
      <c r="J448" s="1">
        <v>0.14015530628104994</v>
      </c>
      <c r="K448" s="1">
        <v>0.10078248461538461</v>
      </c>
      <c r="L448" s="12">
        <v>7.635924970789458E-2</v>
      </c>
      <c r="M448" s="12">
        <v>0.10474629472104788</v>
      </c>
      <c r="N448" s="8">
        <f t="shared" si="18"/>
        <v>4.1338742471444728E-2</v>
      </c>
      <c r="O448" s="8" t="str">
        <f t="shared" si="19"/>
        <v>-</v>
      </c>
      <c r="P448" s="8" t="str">
        <f t="shared" si="20"/>
        <v>anticyclic</v>
      </c>
    </row>
    <row r="449" spans="1:16" x14ac:dyDescent="0.2">
      <c r="A449" s="8" t="s">
        <v>97</v>
      </c>
      <c r="B449" s="8">
        <v>1995</v>
      </c>
      <c r="C449" s="1">
        <v>-1.3827122445702519E-2</v>
      </c>
      <c r="D449" s="6">
        <v>9662.9602276542009</v>
      </c>
      <c r="E449" s="6">
        <v>657.34634116109851</v>
      </c>
      <c r="F449" s="6">
        <v>208.13213033306309</v>
      </c>
      <c r="G449" s="6">
        <v>8235.4217128809523</v>
      </c>
      <c r="J449" s="1">
        <v>0.14015530628104994</v>
      </c>
      <c r="K449" s="1">
        <v>0.10078248461538461</v>
      </c>
      <c r="L449" s="12">
        <v>7.635924970789458E-2</v>
      </c>
      <c r="M449" s="12">
        <v>0.10474629472104788</v>
      </c>
      <c r="N449" s="8">
        <f t="shared" si="18"/>
        <v>6.5977139731866526E-3</v>
      </c>
      <c r="O449" s="8" t="str">
        <f t="shared" si="19"/>
        <v>-</v>
      </c>
      <c r="P449" s="8" t="str">
        <f t="shared" si="20"/>
        <v>anticyclic</v>
      </c>
    </row>
    <row r="450" spans="1:16" x14ac:dyDescent="0.2">
      <c r="A450" s="8" t="s">
        <v>91</v>
      </c>
      <c r="B450" s="8">
        <v>1995</v>
      </c>
      <c r="C450" s="1">
        <v>-0.15929398778367496</v>
      </c>
      <c r="D450" s="6">
        <v>12496.655941578398</v>
      </c>
      <c r="E450" s="6">
        <v>772.41293827823608</v>
      </c>
      <c r="F450" s="6">
        <v>217.94481141576333</v>
      </c>
      <c r="G450" s="6">
        <v>10815.640380732028</v>
      </c>
      <c r="J450" s="1">
        <v>0.14015530628104994</v>
      </c>
      <c r="K450" s="1">
        <v>0.10078248461538461</v>
      </c>
      <c r="L450" s="12">
        <v>7.635924970789458E-2</v>
      </c>
      <c r="M450" s="12">
        <v>0.10474629472104788</v>
      </c>
      <c r="N450" s="8">
        <f t="shared" si="18"/>
        <v>7.6008307091517832E-2</v>
      </c>
      <c r="O450" s="8" t="str">
        <f t="shared" si="19"/>
        <v>-</v>
      </c>
      <c r="P450" s="8" t="str">
        <f t="shared" si="20"/>
        <v>anticyclic</v>
      </c>
    </row>
    <row r="451" spans="1:16" x14ac:dyDescent="0.2">
      <c r="A451" s="8" t="s">
        <v>125</v>
      </c>
      <c r="B451" s="8">
        <v>1995</v>
      </c>
      <c r="C451" s="1">
        <v>0.11212229052036064</v>
      </c>
      <c r="D451" s="6">
        <v>6381.857902048785</v>
      </c>
      <c r="E451" s="6">
        <v>468.42640747416431</v>
      </c>
      <c r="F451" s="6">
        <v>80.567276257959904</v>
      </c>
      <c r="G451" s="6">
        <v>5592.19530334096</v>
      </c>
      <c r="J451" s="1">
        <v>0.14015530628104994</v>
      </c>
      <c r="K451" s="1">
        <v>0.10078248461538461</v>
      </c>
      <c r="L451" s="12">
        <v>7.635924970789458E-2</v>
      </c>
      <c r="M451" s="12">
        <v>0.10474629472104788</v>
      </c>
      <c r="N451" s="8">
        <f t="shared" ref="N451:N514" si="21">C451/SUMIF(B:B,B451,C:C)</f>
        <v>-5.3499982066174005E-2</v>
      </c>
      <c r="O451" s="8" t="str">
        <f t="shared" ref="O451:O514" si="22">IF(C451&gt;J451,IF(G451&gt;D451,"profitable and trusted","profitable"),"-")</f>
        <v>-</v>
      </c>
      <c r="P451" s="8" t="str">
        <f t="shared" ref="P451:P514" si="23">IF(  ((C451&gt;0)*(J451&lt;0))+((C451&lt;0)*(J451&gt;0)),"anticyclic","cyclic")</f>
        <v>cyclic</v>
      </c>
    </row>
    <row r="452" spans="1:16" x14ac:dyDescent="0.2">
      <c r="A452" s="8" t="s">
        <v>126</v>
      </c>
      <c r="B452" s="8">
        <v>1995</v>
      </c>
      <c r="C452" s="1">
        <v>-0.58391936143240009</v>
      </c>
      <c r="D452" s="6">
        <v>6446.9314713340609</v>
      </c>
      <c r="E452" s="6">
        <v>443.84305907750473</v>
      </c>
      <c r="F452" s="6">
        <v>13.944336275416138</v>
      </c>
      <c r="G452" s="6">
        <v>5728.5399247005853</v>
      </c>
      <c r="J452" s="1">
        <v>0.14015530628104994</v>
      </c>
      <c r="K452" s="1">
        <v>0.10078248461538461</v>
      </c>
      <c r="L452" s="12">
        <v>7.635924970789458E-2</v>
      </c>
      <c r="M452" s="12">
        <v>0.10474629472104788</v>
      </c>
      <c r="N452" s="8">
        <f t="shared" si="21"/>
        <v>0.27862145180714326</v>
      </c>
      <c r="O452" s="8" t="str">
        <f t="shared" si="22"/>
        <v>-</v>
      </c>
      <c r="P452" s="8" t="str">
        <f t="shared" si="23"/>
        <v>anticyclic</v>
      </c>
    </row>
    <row r="453" spans="1:16" x14ac:dyDescent="0.2">
      <c r="A453" s="8" t="s">
        <v>109</v>
      </c>
      <c r="B453" s="8">
        <v>1995</v>
      </c>
      <c r="C453" s="1">
        <v>7.5900273766608631E-3</v>
      </c>
      <c r="D453" s="6">
        <v>8778.7343707230921</v>
      </c>
      <c r="E453" s="6">
        <v>694.11807237626988</v>
      </c>
      <c r="F453" s="6">
        <v>334.14761371089782</v>
      </c>
      <c r="G453" s="6">
        <v>6781.5955419440479</v>
      </c>
      <c r="J453" s="1">
        <v>0.14015530628104994</v>
      </c>
      <c r="K453" s="1">
        <v>0.10078248461538461</v>
      </c>
      <c r="L453" s="12">
        <v>7.635924970789458E-2</v>
      </c>
      <c r="M453" s="12">
        <v>0.10474629472104788</v>
      </c>
      <c r="N453" s="8">
        <f t="shared" si="21"/>
        <v>-3.6216378264176383E-3</v>
      </c>
      <c r="O453" s="8" t="str">
        <f t="shared" si="22"/>
        <v>-</v>
      </c>
      <c r="P453" s="8" t="str">
        <f t="shared" si="23"/>
        <v>cyclic</v>
      </c>
    </row>
    <row r="454" spans="1:16" x14ac:dyDescent="0.2">
      <c r="A454" s="8" t="s">
        <v>127</v>
      </c>
      <c r="B454" s="8">
        <v>1995</v>
      </c>
      <c r="C454" s="1">
        <v>-3.4675912590916187E-2</v>
      </c>
      <c r="D454" s="6">
        <v>3863.0976051893595</v>
      </c>
      <c r="E454" s="6">
        <v>228.17065801773518</v>
      </c>
      <c r="F454" s="6">
        <v>111.5546902033291</v>
      </c>
      <c r="G454" s="6">
        <v>3306.8735248699822</v>
      </c>
      <c r="J454" s="1">
        <v>0.14015530628104994</v>
      </c>
      <c r="K454" s="1">
        <v>0.10078248461538461</v>
      </c>
      <c r="L454" s="12">
        <v>7.635924970789458E-2</v>
      </c>
      <c r="M454" s="12">
        <v>0.10474629472104788</v>
      </c>
      <c r="N454" s="8">
        <f t="shared" si="21"/>
        <v>1.6545868739680704E-2</v>
      </c>
      <c r="O454" s="8" t="str">
        <f t="shared" si="22"/>
        <v>-</v>
      </c>
      <c r="P454" s="8" t="str">
        <f t="shared" si="23"/>
        <v>anticyclic</v>
      </c>
    </row>
    <row r="455" spans="1:16" x14ac:dyDescent="0.2">
      <c r="A455" s="8" t="s">
        <v>110</v>
      </c>
      <c r="B455" s="8">
        <v>1995</v>
      </c>
      <c r="C455" s="1">
        <v>-5.0863698962389493E-2</v>
      </c>
      <c r="D455" s="6">
        <v>49.941382141953355</v>
      </c>
      <c r="E455" s="6">
        <v>9.5544526331555009</v>
      </c>
      <c r="F455" s="6">
        <v>0.30987413945369191</v>
      </c>
      <c r="G455" s="6">
        <v>30.987413945369195</v>
      </c>
      <c r="J455" s="1">
        <v>0.14015530628104994</v>
      </c>
      <c r="K455" s="1">
        <v>0.10078248461538461</v>
      </c>
      <c r="L455" s="12">
        <v>7.635924970789458E-2</v>
      </c>
      <c r="M455" s="12">
        <v>0.10474629472104788</v>
      </c>
      <c r="N455" s="8">
        <f t="shared" si="21"/>
        <v>2.4269991004268313E-2</v>
      </c>
      <c r="O455" s="8" t="str">
        <f t="shared" si="22"/>
        <v>-</v>
      </c>
      <c r="P455" s="8" t="str">
        <f t="shared" si="23"/>
        <v>anticyclic</v>
      </c>
    </row>
    <row r="456" spans="1:16" x14ac:dyDescent="0.2">
      <c r="A456" s="8" t="s">
        <v>105</v>
      </c>
      <c r="B456" s="8">
        <v>1995</v>
      </c>
      <c r="C456" s="1">
        <v>-0.58570119156736933</v>
      </c>
      <c r="D456" s="6">
        <v>63.524198588006847</v>
      </c>
      <c r="E456" s="6">
        <v>15.442061282775647</v>
      </c>
      <c r="F456" s="6">
        <v>42.865922624427384</v>
      </c>
      <c r="J456" s="1">
        <v>0.14015530628104994</v>
      </c>
      <c r="K456" s="1">
        <v>0.10078248461538461</v>
      </c>
      <c r="L456" s="12">
        <v>7.635924970789458E-2</v>
      </c>
      <c r="M456" s="12">
        <v>0.10474629472104788</v>
      </c>
      <c r="N456" s="8">
        <f t="shared" si="21"/>
        <v>0.2794716652644621</v>
      </c>
      <c r="O456" s="8" t="str">
        <f t="shared" si="22"/>
        <v>-</v>
      </c>
      <c r="P456" s="8" t="str">
        <f t="shared" si="23"/>
        <v>anticyclic</v>
      </c>
    </row>
    <row r="457" spans="1:16" x14ac:dyDescent="0.2">
      <c r="A457" s="8" t="s">
        <v>162</v>
      </c>
      <c r="B457" s="8">
        <v>1995</v>
      </c>
      <c r="C457" s="1">
        <v>0.14815372589516873</v>
      </c>
      <c r="D457" s="6">
        <v>4829.6466918353335</v>
      </c>
      <c r="E457" s="6">
        <v>413.26881065140714</v>
      </c>
      <c r="F457" s="6">
        <v>53.711517505306603</v>
      </c>
      <c r="G457" s="6">
        <v>4054.703114751559</v>
      </c>
      <c r="J457" s="1">
        <v>0.14015530628104994</v>
      </c>
      <c r="K457" s="1">
        <v>0.10078248461538461</v>
      </c>
      <c r="L457" s="12">
        <v>7.635924970789458E-2</v>
      </c>
      <c r="M457" s="12">
        <v>0.10474629472104788</v>
      </c>
      <c r="N457" s="8">
        <f t="shared" si="21"/>
        <v>-7.0692648550459633E-2</v>
      </c>
      <c r="O457" s="8" t="str">
        <f t="shared" si="22"/>
        <v>profitable</v>
      </c>
      <c r="P457" s="8" t="str">
        <f t="shared" si="23"/>
        <v>cyclic</v>
      </c>
    </row>
    <row r="458" spans="1:16" x14ac:dyDescent="0.2">
      <c r="A458" s="8" t="s">
        <v>157</v>
      </c>
      <c r="B458" s="8">
        <v>1995</v>
      </c>
      <c r="C458" s="1">
        <v>-0.19706659852213942</v>
      </c>
      <c r="D458" s="6">
        <v>25453.47498024553</v>
      </c>
      <c r="E458" s="6">
        <v>1228.134506034799</v>
      </c>
      <c r="F458" s="6">
        <v>217.42835451667383</v>
      </c>
      <c r="G458" s="6">
        <v>22676.073068322086</v>
      </c>
      <c r="J458" s="1">
        <v>0.14015530628104994</v>
      </c>
      <c r="K458" s="1">
        <v>0.10078248461538461</v>
      </c>
      <c r="L458" s="12">
        <v>7.635924970789458E-2</v>
      </c>
      <c r="M458" s="12">
        <v>0.10474629472104788</v>
      </c>
      <c r="N458" s="8">
        <f t="shared" si="21"/>
        <v>9.4031788307623126E-2</v>
      </c>
      <c r="O458" s="8" t="str">
        <f t="shared" si="22"/>
        <v>-</v>
      </c>
      <c r="P458" s="8" t="str">
        <f t="shared" si="23"/>
        <v>anticyclic</v>
      </c>
    </row>
    <row r="459" spans="1:16" x14ac:dyDescent="0.2">
      <c r="A459" s="8" t="s">
        <v>87</v>
      </c>
      <c r="B459" s="8">
        <v>1995</v>
      </c>
      <c r="C459" s="1">
        <v>0.11871884747145987</v>
      </c>
      <c r="D459" s="6">
        <v>5250.3008361437205</v>
      </c>
      <c r="E459" s="6">
        <v>255.64616504929583</v>
      </c>
      <c r="F459" s="6">
        <v>7.4886250367975551</v>
      </c>
      <c r="G459" s="6">
        <v>4759.6667820087077</v>
      </c>
      <c r="J459" s="1">
        <v>0.14015530628104994</v>
      </c>
      <c r="K459" s="1">
        <v>0.10078248461538461</v>
      </c>
      <c r="L459" s="12">
        <v>7.635924970789458E-2</v>
      </c>
      <c r="M459" s="12">
        <v>0.10474629472104788</v>
      </c>
      <c r="N459" s="8">
        <f t="shared" si="21"/>
        <v>-5.6647578114599514E-2</v>
      </c>
      <c r="O459" s="8" t="str">
        <f t="shared" si="22"/>
        <v>-</v>
      </c>
      <c r="P459" s="8" t="str">
        <f t="shared" si="23"/>
        <v>cyclic</v>
      </c>
    </row>
    <row r="460" spans="1:16" x14ac:dyDescent="0.2">
      <c r="A460" s="8" t="s">
        <v>85</v>
      </c>
      <c r="B460" s="8">
        <v>1995</v>
      </c>
      <c r="C460" s="1">
        <v>-0.17241328648332935</v>
      </c>
      <c r="D460" s="6">
        <v>15370.27377380221</v>
      </c>
      <c r="E460" s="6">
        <v>2438.7094775005553</v>
      </c>
      <c r="F460" s="6">
        <v>43.898836422606358</v>
      </c>
      <c r="G460" s="6">
        <v>12273.081749962559</v>
      </c>
      <c r="J460" s="1">
        <v>0.14015530628104994</v>
      </c>
      <c r="K460" s="1">
        <v>0.10078248461538461</v>
      </c>
      <c r="L460" s="12">
        <v>7.635924970789458E-2</v>
      </c>
      <c r="M460" s="12">
        <v>0.10474629472104788</v>
      </c>
      <c r="N460" s="8">
        <f t="shared" si="21"/>
        <v>8.2268277717294808E-2</v>
      </c>
      <c r="O460" s="8" t="str">
        <f t="shared" si="22"/>
        <v>-</v>
      </c>
      <c r="P460" s="8" t="str">
        <f t="shared" si="23"/>
        <v>anticyclic</v>
      </c>
    </row>
    <row r="461" spans="1:16" x14ac:dyDescent="0.2">
      <c r="A461" s="8" t="s">
        <v>135</v>
      </c>
      <c r="B461" s="8">
        <v>1995</v>
      </c>
      <c r="C461" s="1">
        <v>0.26785129257968243</v>
      </c>
      <c r="D461" s="6">
        <v>13896.305783800815</v>
      </c>
      <c r="E461" s="6">
        <v>1022.0682032980939</v>
      </c>
      <c r="F461" s="6">
        <v>103.29137981789731</v>
      </c>
      <c r="G461" s="6">
        <v>11957.526584618881</v>
      </c>
      <c r="J461" s="1">
        <v>0.14015530628104994</v>
      </c>
      <c r="K461" s="1">
        <v>0.10078248461538461</v>
      </c>
      <c r="L461" s="12">
        <v>7.635924970789458E-2</v>
      </c>
      <c r="M461" s="12">
        <v>0.10474629472104788</v>
      </c>
      <c r="N461" s="8">
        <f t="shared" si="21"/>
        <v>-0.12780722979265483</v>
      </c>
      <c r="O461" s="8" t="str">
        <f t="shared" si="22"/>
        <v>profitable</v>
      </c>
      <c r="P461" s="8" t="str">
        <f t="shared" si="23"/>
        <v>cyclic</v>
      </c>
    </row>
    <row r="462" spans="1:16" x14ac:dyDescent="0.2">
      <c r="A462" s="8" t="s">
        <v>136</v>
      </c>
      <c r="B462" s="8">
        <v>1995</v>
      </c>
      <c r="C462" s="1">
        <v>-5.6534393870322282E-2</v>
      </c>
      <c r="D462" s="6">
        <v>838.00296446260086</v>
      </c>
      <c r="E462" s="6">
        <v>113.20735228041546</v>
      </c>
      <c r="F462" s="6">
        <v>6.1200142542104166</v>
      </c>
      <c r="G462" s="6">
        <v>689.98641718355407</v>
      </c>
      <c r="J462" s="1">
        <v>0.14015530628104994</v>
      </c>
      <c r="K462" s="1">
        <v>0.10078248461538461</v>
      </c>
      <c r="L462" s="12">
        <v>7.635924970789458E-2</v>
      </c>
      <c r="M462" s="12">
        <v>0.10474629472104788</v>
      </c>
      <c r="N462" s="8">
        <f t="shared" si="21"/>
        <v>2.6975805115531552E-2</v>
      </c>
      <c r="O462" s="8" t="str">
        <f t="shared" si="22"/>
        <v>-</v>
      </c>
      <c r="P462" s="8" t="str">
        <f t="shared" si="23"/>
        <v>anticyclic</v>
      </c>
    </row>
    <row r="463" spans="1:16" x14ac:dyDescent="0.2">
      <c r="A463" s="8" t="s">
        <v>140</v>
      </c>
      <c r="B463" s="8">
        <v>1995</v>
      </c>
      <c r="C463" s="1">
        <v>-0.13812563812913828</v>
      </c>
      <c r="D463" s="6">
        <v>1269.9675148610474</v>
      </c>
      <c r="E463" s="6">
        <v>153.49099040939541</v>
      </c>
      <c r="F463" s="6">
        <v>14.97725007359511</v>
      </c>
      <c r="G463" s="6">
        <v>1065.4505828216109</v>
      </c>
      <c r="J463" s="1">
        <v>0.14015530628104994</v>
      </c>
      <c r="K463" s="1">
        <v>0.10078248461538461</v>
      </c>
      <c r="L463" s="12">
        <v>7.635924970789458E-2</v>
      </c>
      <c r="M463" s="12">
        <v>0.10474629472104788</v>
      </c>
      <c r="N463" s="8">
        <f t="shared" si="21"/>
        <v>6.590767213630741E-2</v>
      </c>
      <c r="O463" s="8" t="str">
        <f t="shared" si="22"/>
        <v>-</v>
      </c>
      <c r="P463" s="8" t="str">
        <f t="shared" si="23"/>
        <v>anticyclic</v>
      </c>
    </row>
    <row r="464" spans="1:16" x14ac:dyDescent="0.2">
      <c r="A464" s="8" t="s">
        <v>153</v>
      </c>
      <c r="B464" s="8">
        <v>1995</v>
      </c>
      <c r="C464" s="1">
        <v>4.5822510660148225E-2</v>
      </c>
      <c r="D464" s="6">
        <v>4133.7210203122504</v>
      </c>
      <c r="E464" s="6">
        <v>294.38043248100735</v>
      </c>
      <c r="F464" s="6">
        <v>21.691189761758434</v>
      </c>
      <c r="G464" s="6">
        <v>3670.9756387280704</v>
      </c>
      <c r="J464" s="1">
        <v>0.14015530628104994</v>
      </c>
      <c r="K464" s="1">
        <v>0.10078248461538461</v>
      </c>
      <c r="L464" s="12">
        <v>7.635924970789458E-2</v>
      </c>
      <c r="M464" s="12">
        <v>0.10474629472104788</v>
      </c>
      <c r="N464" s="8">
        <f t="shared" si="21"/>
        <v>-2.1864550636341316E-2</v>
      </c>
      <c r="O464" s="8" t="str">
        <f t="shared" si="22"/>
        <v>-</v>
      </c>
      <c r="P464" s="8" t="str">
        <f t="shared" si="23"/>
        <v>cyclic</v>
      </c>
    </row>
    <row r="465" spans="1:16" x14ac:dyDescent="0.2">
      <c r="A465" s="8" t="s">
        <v>137</v>
      </c>
      <c r="B465" s="8">
        <v>1995</v>
      </c>
      <c r="C465" s="1">
        <v>-0.47907940241800645</v>
      </c>
      <c r="D465" s="6">
        <v>1367.0614118898709</v>
      </c>
      <c r="E465" s="6">
        <v>112.69089538132596</v>
      </c>
      <c r="F465" s="6">
        <v>18.075991468132031</v>
      </c>
      <c r="G465" s="6">
        <v>1190.4331524012664</v>
      </c>
      <c r="J465" s="1">
        <v>0.14015530628104994</v>
      </c>
      <c r="K465" s="1">
        <v>0.10078248461538461</v>
      </c>
      <c r="L465" s="12">
        <v>7.635924970789458E-2</v>
      </c>
      <c r="M465" s="12">
        <v>0.10474629472104788</v>
      </c>
      <c r="N465" s="8">
        <f t="shared" si="21"/>
        <v>0.22859628820178568</v>
      </c>
      <c r="O465" s="8" t="str">
        <f t="shared" si="22"/>
        <v>-</v>
      </c>
      <c r="P465" s="8" t="str">
        <f t="shared" si="23"/>
        <v>anticyclic</v>
      </c>
    </row>
    <row r="466" spans="1:16" x14ac:dyDescent="0.2">
      <c r="A466" s="8" t="s">
        <v>138</v>
      </c>
      <c r="B466" s="8">
        <v>1995</v>
      </c>
      <c r="C466" s="1">
        <v>0.21222544884312108</v>
      </c>
      <c r="D466" s="6">
        <v>20315.271114049177</v>
      </c>
      <c r="E466" s="6">
        <v>1003.9922118299619</v>
      </c>
      <c r="F466" s="6">
        <v>300.57791527008118</v>
      </c>
      <c r="G466" s="6">
        <v>17871.474536092592</v>
      </c>
      <c r="J466" s="1">
        <v>0.14015530628104994</v>
      </c>
      <c r="K466" s="1">
        <v>0.10078248461538461</v>
      </c>
      <c r="L466" s="12">
        <v>7.635924970789458E-2</v>
      </c>
      <c r="M466" s="12">
        <v>0.10474629472104788</v>
      </c>
      <c r="N466" s="8">
        <f t="shared" si="21"/>
        <v>-0.10126494610838233</v>
      </c>
      <c r="O466" s="8" t="str">
        <f t="shared" si="22"/>
        <v>profitable</v>
      </c>
      <c r="P466" s="8" t="str">
        <f t="shared" si="23"/>
        <v>cyclic</v>
      </c>
    </row>
    <row r="467" spans="1:16" x14ac:dyDescent="0.2">
      <c r="A467" s="8" t="s">
        <v>139</v>
      </c>
      <c r="B467" s="8">
        <v>1995</v>
      </c>
      <c r="C467" s="1">
        <v>-5.2980132450331167E-2</v>
      </c>
      <c r="D467" s="6">
        <v>23005.05611304209</v>
      </c>
      <c r="E467" s="6">
        <v>1218.941573231006</v>
      </c>
      <c r="F467" s="6">
        <v>219.4941821130318</v>
      </c>
      <c r="G467" s="6">
        <v>19247.315715266985</v>
      </c>
      <c r="J467" s="1">
        <v>0.14015530628104994</v>
      </c>
      <c r="K467" s="1">
        <v>0.10078248461538461</v>
      </c>
      <c r="L467" s="12">
        <v>7.635924970789458E-2</v>
      </c>
      <c r="M467" s="12">
        <v>0.10474629472104788</v>
      </c>
      <c r="N467" s="8">
        <f t="shared" si="21"/>
        <v>2.5279862931818418E-2</v>
      </c>
      <c r="O467" s="8" t="str">
        <f t="shared" si="22"/>
        <v>-</v>
      </c>
      <c r="P467" s="8" t="str">
        <f t="shared" si="23"/>
        <v>anticyclic</v>
      </c>
    </row>
    <row r="468" spans="1:16" x14ac:dyDescent="0.2">
      <c r="A468" s="8" t="s">
        <v>99</v>
      </c>
      <c r="B468" s="8">
        <v>1995</v>
      </c>
      <c r="C468" s="1">
        <v>-0.147205722807698</v>
      </c>
      <c r="D468" s="6">
        <v>1836.5207331622141</v>
      </c>
      <c r="E468" s="6">
        <v>174.71736896197331</v>
      </c>
      <c r="F468" s="6">
        <v>17.043077669953057</v>
      </c>
      <c r="G468" s="6">
        <v>1574.6770853238445</v>
      </c>
      <c r="J468" s="1">
        <v>0.14015530628104994</v>
      </c>
      <c r="K468" s="1">
        <v>0.10078248461538461</v>
      </c>
      <c r="L468" s="12">
        <v>7.635924970789458E-2</v>
      </c>
      <c r="M468" s="12">
        <v>0.10474629472104788</v>
      </c>
      <c r="N468" s="8">
        <f t="shared" si="21"/>
        <v>7.0240301849879588E-2</v>
      </c>
      <c r="O468" s="8" t="str">
        <f t="shared" si="22"/>
        <v>-</v>
      </c>
      <c r="P468" s="8" t="str">
        <f t="shared" si="23"/>
        <v>anticyclic</v>
      </c>
    </row>
    <row r="469" spans="1:16" x14ac:dyDescent="0.2">
      <c r="A469" s="8" t="s">
        <v>106</v>
      </c>
      <c r="B469" s="8">
        <v>1995</v>
      </c>
      <c r="C469" s="1">
        <v>0.14029336319718544</v>
      </c>
      <c r="D469" s="6">
        <v>101403.21339482615</v>
      </c>
      <c r="E469" s="6">
        <v>4499.3725048676069</v>
      </c>
      <c r="F469" s="6">
        <v>400.25409679435205</v>
      </c>
      <c r="G469" s="6">
        <v>84826.496304750894</v>
      </c>
      <c r="J469" s="1">
        <v>0.14015530628104994</v>
      </c>
      <c r="K469" s="1">
        <v>0.10078248461538461</v>
      </c>
      <c r="L469" s="12">
        <v>7.635924970789458E-2</v>
      </c>
      <c r="M469" s="12">
        <v>0.10474629472104788</v>
      </c>
      <c r="N469" s="8">
        <f t="shared" si="21"/>
        <v>-6.694201822152103E-2</v>
      </c>
      <c r="O469" s="8" t="str">
        <f t="shared" si="22"/>
        <v>profitable</v>
      </c>
      <c r="P469" s="8" t="str">
        <f t="shared" si="23"/>
        <v>cyclic</v>
      </c>
    </row>
    <row r="470" spans="1:16" x14ac:dyDescent="0.2">
      <c r="A470" s="8" t="s">
        <v>86</v>
      </c>
      <c r="B470" s="8">
        <v>1995</v>
      </c>
      <c r="C470" s="1">
        <v>-4.8385949291496984E-2</v>
      </c>
      <c r="D470" s="6">
        <v>62906.51613669582</v>
      </c>
      <c r="E470" s="6">
        <v>2943.287867910984</v>
      </c>
      <c r="F470" s="6">
        <v>433.30733833607923</v>
      </c>
      <c r="G470" s="6">
        <v>55089.424512077348</v>
      </c>
      <c r="J470" s="1">
        <v>0.14015530628104994</v>
      </c>
      <c r="K470" s="1">
        <v>0.10078248461538461</v>
      </c>
      <c r="L470" s="12">
        <v>7.635924970789458E-2</v>
      </c>
      <c r="M470" s="12">
        <v>0.10474629472104788</v>
      </c>
      <c r="N470" s="8">
        <f t="shared" si="21"/>
        <v>2.3087714381644857E-2</v>
      </c>
      <c r="O470" s="8" t="str">
        <f t="shared" si="22"/>
        <v>-</v>
      </c>
      <c r="P470" s="8" t="str">
        <f t="shared" si="23"/>
        <v>anticyclic</v>
      </c>
    </row>
    <row r="471" spans="1:16" x14ac:dyDescent="0.2">
      <c r="A471" s="8" t="s">
        <v>146</v>
      </c>
      <c r="B471" s="8">
        <v>1996</v>
      </c>
      <c r="C471" s="1">
        <v>4.8462404998341681E-2</v>
      </c>
      <c r="D471" s="6">
        <v>6279.599436029067</v>
      </c>
      <c r="E471" s="6">
        <v>589.79377876019362</v>
      </c>
      <c r="F471" s="6">
        <v>57.326715798933009</v>
      </c>
      <c r="G471" s="6">
        <v>5308.144008841743</v>
      </c>
      <c r="J471" s="1">
        <v>0.3510740940218201</v>
      </c>
      <c r="K471" s="1">
        <v>7.3401846153846137E-2</v>
      </c>
      <c r="L471" s="12">
        <v>3.8687786157635816E-2</v>
      </c>
      <c r="M471" s="12">
        <v>0.37156093138332269</v>
      </c>
      <c r="N471" s="8">
        <f t="shared" si="21"/>
        <v>5.8413994415901747E-3</v>
      </c>
      <c r="O471" s="8" t="str">
        <f t="shared" si="22"/>
        <v>-</v>
      </c>
      <c r="P471" s="8" t="str">
        <f t="shared" si="23"/>
        <v>cyclic</v>
      </c>
    </row>
    <row r="472" spans="1:16" x14ac:dyDescent="0.2">
      <c r="A472" s="8" t="s">
        <v>147</v>
      </c>
      <c r="B472" s="8">
        <v>1996</v>
      </c>
      <c r="C472" s="1">
        <v>0.36915472111328301</v>
      </c>
      <c r="D472" s="6">
        <v>2056.7379549339712</v>
      </c>
      <c r="E472" s="6">
        <v>228.27394939755305</v>
      </c>
      <c r="F472" s="6">
        <v>23.757017358116382</v>
      </c>
      <c r="G472" s="6">
        <v>1657.8266460772518</v>
      </c>
      <c r="J472" s="1">
        <v>0.3510740940218201</v>
      </c>
      <c r="K472" s="1">
        <v>7.3401846153846137E-2</v>
      </c>
      <c r="L472" s="12">
        <v>3.8687786157635816E-2</v>
      </c>
      <c r="M472" s="12">
        <v>0.37156093138332269</v>
      </c>
      <c r="N472" s="8">
        <f t="shared" si="21"/>
        <v>4.4495938281339867E-2</v>
      </c>
      <c r="O472" s="8" t="str">
        <f t="shared" si="22"/>
        <v>profitable</v>
      </c>
      <c r="P472" s="8" t="str">
        <f t="shared" si="23"/>
        <v>cyclic</v>
      </c>
    </row>
    <row r="473" spans="1:16" x14ac:dyDescent="0.2">
      <c r="A473" s="8" t="s">
        <v>89</v>
      </c>
      <c r="B473" s="8">
        <v>1996</v>
      </c>
      <c r="C473" s="1">
        <v>0.46135978825879365</v>
      </c>
      <c r="D473" s="6">
        <v>620.98777546519864</v>
      </c>
      <c r="E473" s="6">
        <v>63.162678758644205</v>
      </c>
      <c r="F473" s="6">
        <v>6.662293998254377</v>
      </c>
      <c r="G473" s="6">
        <v>505.61130420860735</v>
      </c>
      <c r="J473" s="1">
        <v>0.3510740940218201</v>
      </c>
      <c r="K473" s="1">
        <v>7.3401846153846137E-2</v>
      </c>
      <c r="L473" s="12">
        <v>3.8687786157635816E-2</v>
      </c>
      <c r="M473" s="12">
        <v>0.37156093138332269</v>
      </c>
      <c r="N473" s="8">
        <f t="shared" si="21"/>
        <v>5.5609844571256777E-2</v>
      </c>
      <c r="O473" s="8" t="str">
        <f t="shared" si="22"/>
        <v>profitable</v>
      </c>
      <c r="P473" s="8" t="str">
        <f t="shared" si="23"/>
        <v>cyclic</v>
      </c>
    </row>
    <row r="474" spans="1:16" x14ac:dyDescent="0.2">
      <c r="A474" s="8" t="s">
        <v>152</v>
      </c>
      <c r="B474" s="8">
        <v>1996</v>
      </c>
      <c r="C474" s="1">
        <v>0.16288461853516639</v>
      </c>
      <c r="D474" s="6">
        <v>4338.5478264911408</v>
      </c>
      <c r="E474" s="6">
        <v>388.89204501438337</v>
      </c>
      <c r="F474" s="6">
        <v>30.470957046279707</v>
      </c>
      <c r="G474" s="6">
        <v>3701.44659577435</v>
      </c>
      <c r="H474" s="13" t="s">
        <v>1</v>
      </c>
      <c r="I474" s="11" t="s">
        <v>2</v>
      </c>
      <c r="J474" s="1">
        <v>0.3510740940218201</v>
      </c>
      <c r="K474" s="1">
        <v>7.3401846153846137E-2</v>
      </c>
      <c r="L474" s="12">
        <v>3.8687786157635816E-2</v>
      </c>
      <c r="M474" s="12">
        <v>0.37156093138332269</v>
      </c>
      <c r="N474" s="8">
        <f t="shared" si="21"/>
        <v>1.9633241886932929E-2</v>
      </c>
      <c r="O474" s="8" t="str">
        <f t="shared" si="22"/>
        <v>-</v>
      </c>
      <c r="P474" s="8" t="str">
        <f t="shared" si="23"/>
        <v>cyclic</v>
      </c>
    </row>
    <row r="475" spans="1:16" x14ac:dyDescent="0.2">
      <c r="A475" s="8" t="s">
        <v>108</v>
      </c>
      <c r="B475" s="8">
        <v>1996</v>
      </c>
      <c r="C475" s="1">
        <v>3.0604264203757215E-2</v>
      </c>
      <c r="D475" s="6">
        <v>1746.1407758215541</v>
      </c>
      <c r="E475" s="6">
        <v>171.46369049770954</v>
      </c>
      <c r="F475" s="6">
        <v>16.52662077086357</v>
      </c>
      <c r="G475" s="6">
        <v>1448.6616019460098</v>
      </c>
      <c r="H475" s="13" t="s">
        <v>3</v>
      </c>
      <c r="I475" s="11" t="s">
        <v>4</v>
      </c>
      <c r="J475" s="1">
        <v>0.3510740940218201</v>
      </c>
      <c r="K475" s="1">
        <v>7.3401846153846137E-2</v>
      </c>
      <c r="L475" s="12">
        <v>3.8687786157635816E-2</v>
      </c>
      <c r="M475" s="12">
        <v>0.37156093138332269</v>
      </c>
      <c r="N475" s="8">
        <f t="shared" si="21"/>
        <v>3.6888745376178278E-3</v>
      </c>
      <c r="O475" s="8" t="str">
        <f t="shared" si="22"/>
        <v>-</v>
      </c>
      <c r="P475" s="8" t="str">
        <f t="shared" si="23"/>
        <v>cyclic</v>
      </c>
    </row>
    <row r="476" spans="1:16" x14ac:dyDescent="0.2">
      <c r="A476" s="8" t="s">
        <v>102</v>
      </c>
      <c r="B476" s="8">
        <v>1996</v>
      </c>
      <c r="C476" s="1">
        <v>9.3334153271325132E-2</v>
      </c>
      <c r="D476" s="6">
        <v>2500.1678484922045</v>
      </c>
      <c r="E476" s="6">
        <v>259.26136334292227</v>
      </c>
      <c r="F476" s="6">
        <v>26.855758752653301</v>
      </c>
      <c r="G476" s="6">
        <v>2057.5642859725144</v>
      </c>
      <c r="H476" s="13" t="s">
        <v>5</v>
      </c>
      <c r="I476" s="11" t="s">
        <v>2</v>
      </c>
      <c r="J476" s="1">
        <v>0.3510740940218201</v>
      </c>
      <c r="K476" s="1">
        <v>7.3401846153846137E-2</v>
      </c>
      <c r="L476" s="12">
        <v>3.8687786157635816E-2</v>
      </c>
      <c r="M476" s="12">
        <v>0.37156093138332269</v>
      </c>
      <c r="N476" s="8">
        <f t="shared" si="21"/>
        <v>1.1250000300626155E-2</v>
      </c>
      <c r="O476" s="8" t="str">
        <f t="shared" si="22"/>
        <v>-</v>
      </c>
      <c r="P476" s="8" t="str">
        <f t="shared" si="23"/>
        <v>cyclic</v>
      </c>
    </row>
    <row r="477" spans="1:16" x14ac:dyDescent="0.2">
      <c r="A477" s="8" t="s">
        <v>156</v>
      </c>
      <c r="B477" s="8">
        <v>1996</v>
      </c>
      <c r="C477" s="1">
        <v>5.3866422589043388E-2</v>
      </c>
      <c r="D477" s="6">
        <v>5458.4846121666924</v>
      </c>
      <c r="E477" s="6">
        <v>274.23861341651735</v>
      </c>
      <c r="F477" s="6">
        <v>19.108905266311002</v>
      </c>
      <c r="G477" s="6">
        <v>4894.4620326710638</v>
      </c>
      <c r="J477" s="1">
        <v>0.3510740940218201</v>
      </c>
      <c r="K477" s="1">
        <v>7.3401846153846137E-2</v>
      </c>
      <c r="L477" s="12">
        <v>3.8687786157635816E-2</v>
      </c>
      <c r="M477" s="12">
        <v>0.37156093138332269</v>
      </c>
      <c r="N477" s="8">
        <f t="shared" si="21"/>
        <v>6.4927708569738852E-3</v>
      </c>
      <c r="O477" s="8" t="str">
        <f t="shared" si="22"/>
        <v>-</v>
      </c>
      <c r="P477" s="8" t="str">
        <f t="shared" si="23"/>
        <v>cyclic</v>
      </c>
    </row>
    <row r="478" spans="1:16" x14ac:dyDescent="0.2">
      <c r="A478" s="8" t="s">
        <v>160</v>
      </c>
      <c r="B478" s="8">
        <v>1996</v>
      </c>
      <c r="C478" s="1">
        <v>0.10401049111187821</v>
      </c>
      <c r="D478" s="6">
        <v>7699.339451626066</v>
      </c>
      <c r="E478" s="6">
        <v>453.96561429965868</v>
      </c>
      <c r="F478" s="6">
        <v>67.655853780722737</v>
      </c>
      <c r="G478" s="6">
        <v>6695.8636966951935</v>
      </c>
      <c r="J478" s="1">
        <v>0.3510740940218201</v>
      </c>
      <c r="K478" s="1">
        <v>7.3401846153846137E-2</v>
      </c>
      <c r="L478" s="12">
        <v>3.8687786157635816E-2</v>
      </c>
      <c r="M478" s="12">
        <v>0.37156093138332269</v>
      </c>
      <c r="N478" s="8">
        <f t="shared" si="21"/>
        <v>1.2536869037375165E-2</v>
      </c>
      <c r="O478" s="8" t="str">
        <f t="shared" si="22"/>
        <v>-</v>
      </c>
      <c r="P478" s="8" t="str">
        <f t="shared" si="23"/>
        <v>cyclic</v>
      </c>
    </row>
    <row r="479" spans="1:16" x14ac:dyDescent="0.2">
      <c r="A479" s="8" t="s">
        <v>151</v>
      </c>
      <c r="B479" s="8">
        <v>1996</v>
      </c>
      <c r="C479" s="1">
        <v>7.8425400361581757E-2</v>
      </c>
      <c r="D479" s="6">
        <v>23583.487840022313</v>
      </c>
      <c r="E479" s="6">
        <v>465.58589452917215</v>
      </c>
      <c r="F479" s="6">
        <v>647.12049455912666</v>
      </c>
      <c r="G479" s="6">
        <v>20650.529110093121</v>
      </c>
      <c r="H479" s="13" t="s">
        <v>6</v>
      </c>
      <c r="I479" s="11" t="s">
        <v>7</v>
      </c>
      <c r="J479" s="1">
        <v>0.3510740940218201</v>
      </c>
      <c r="K479" s="1">
        <v>7.3401846153846137E-2</v>
      </c>
      <c r="L479" s="12">
        <v>3.8687786157635816E-2</v>
      </c>
      <c r="M479" s="12">
        <v>0.37156093138332269</v>
      </c>
      <c r="N479" s="8">
        <f t="shared" si="21"/>
        <v>9.4529788584430674E-3</v>
      </c>
      <c r="O479" s="8" t="str">
        <f t="shared" si="22"/>
        <v>-</v>
      </c>
      <c r="P479" s="8" t="str">
        <f t="shared" si="23"/>
        <v>cyclic</v>
      </c>
    </row>
    <row r="480" spans="1:16" x14ac:dyDescent="0.2">
      <c r="A480" s="8" t="s">
        <v>81</v>
      </c>
      <c r="B480" s="8">
        <v>1996</v>
      </c>
      <c r="C480" s="1">
        <v>0.25087381087697036</v>
      </c>
      <c r="D480" s="6">
        <v>82106.31781724657</v>
      </c>
      <c r="E480" s="6">
        <v>4555.6663068683611</v>
      </c>
      <c r="F480" s="6">
        <v>853.18679729583175</v>
      </c>
      <c r="G480" s="6">
        <v>70787.648416801385</v>
      </c>
      <c r="H480" s="13" t="s">
        <v>5</v>
      </c>
      <c r="I480" s="11" t="s">
        <v>2</v>
      </c>
      <c r="J480" s="1">
        <v>0.3510740940218201</v>
      </c>
      <c r="K480" s="1">
        <v>7.3401846153846137E-2</v>
      </c>
      <c r="L480" s="12">
        <v>3.8687786157635816E-2</v>
      </c>
      <c r="M480" s="12">
        <v>0.37156093138332269</v>
      </c>
      <c r="N480" s="8">
        <f t="shared" si="21"/>
        <v>3.0238989146669046E-2</v>
      </c>
      <c r="O480" s="8" t="str">
        <f t="shared" si="22"/>
        <v>-</v>
      </c>
      <c r="P480" s="8" t="str">
        <f t="shared" si="23"/>
        <v>cyclic</v>
      </c>
    </row>
    <row r="481" spans="1:16" x14ac:dyDescent="0.2">
      <c r="A481" s="8" t="s">
        <v>141</v>
      </c>
      <c r="B481" s="8">
        <v>1996</v>
      </c>
      <c r="C481" s="1">
        <v>0.24105255578809903</v>
      </c>
      <c r="D481" s="6">
        <v>10736.622475171336</v>
      </c>
      <c r="E481" s="6">
        <v>682.23956369721179</v>
      </c>
      <c r="F481" s="6">
        <v>232.92206148935844</v>
      </c>
      <c r="G481" s="6">
        <v>9260.588657573584</v>
      </c>
      <c r="J481" s="1">
        <v>0.3510740940218201</v>
      </c>
      <c r="K481" s="1">
        <v>7.3401846153846137E-2</v>
      </c>
      <c r="L481" s="12">
        <v>3.8687786157635816E-2</v>
      </c>
      <c r="M481" s="12">
        <v>0.37156093138332269</v>
      </c>
      <c r="N481" s="8">
        <f t="shared" si="21"/>
        <v>2.9055187517471923E-2</v>
      </c>
      <c r="O481" s="8" t="str">
        <f t="shared" si="22"/>
        <v>-</v>
      </c>
      <c r="P481" s="8" t="str">
        <f t="shared" si="23"/>
        <v>cyclic</v>
      </c>
    </row>
    <row r="482" spans="1:16" x14ac:dyDescent="0.2">
      <c r="A482" s="8" t="s">
        <v>133</v>
      </c>
      <c r="B482" s="8">
        <v>1996</v>
      </c>
      <c r="C482" s="1">
        <v>0.10939747954687254</v>
      </c>
      <c r="D482" s="6">
        <v>1199.0579826160608</v>
      </c>
      <c r="E482" s="6">
        <v>99.986055663724599</v>
      </c>
      <c r="F482" s="6">
        <v>17.559534569042544</v>
      </c>
      <c r="G482" s="6">
        <v>1047.8910482525682</v>
      </c>
      <c r="J482" s="1">
        <v>0.3510740940218201</v>
      </c>
      <c r="K482" s="1">
        <v>7.3401846153846137E-2</v>
      </c>
      <c r="L482" s="12">
        <v>3.8687786157635816E-2</v>
      </c>
      <c r="M482" s="12">
        <v>0.37156093138332269</v>
      </c>
      <c r="N482" s="8">
        <f t="shared" si="21"/>
        <v>1.3186187849289377E-2</v>
      </c>
      <c r="O482" s="8" t="str">
        <f t="shared" si="22"/>
        <v>-</v>
      </c>
      <c r="P482" s="8" t="str">
        <f t="shared" si="23"/>
        <v>cyclic</v>
      </c>
    </row>
    <row r="483" spans="1:16" x14ac:dyDescent="0.2">
      <c r="A483" s="8" t="s">
        <v>90</v>
      </c>
      <c r="B483" s="8">
        <v>1996</v>
      </c>
      <c r="C483" s="1">
        <v>-0.24350649350649362</v>
      </c>
      <c r="D483" s="6">
        <v>1020.2089584613718</v>
      </c>
      <c r="E483" s="6">
        <v>60.322165813652028</v>
      </c>
      <c r="F483" s="6">
        <v>8.5731845248854768</v>
      </c>
      <c r="G483" s="6">
        <v>872.81215946123223</v>
      </c>
      <c r="J483" s="1">
        <v>0.3510740940218201</v>
      </c>
      <c r="K483" s="1">
        <v>7.3401846153846137E-2</v>
      </c>
      <c r="L483" s="12">
        <v>3.8687786157635816E-2</v>
      </c>
      <c r="M483" s="12">
        <v>0.37156093138332269</v>
      </c>
      <c r="N483" s="8">
        <f t="shared" si="21"/>
        <v>-2.9350972062593399E-2</v>
      </c>
      <c r="O483" s="8" t="str">
        <f t="shared" si="22"/>
        <v>-</v>
      </c>
      <c r="P483" s="8" t="str">
        <f t="shared" si="23"/>
        <v>anticyclic</v>
      </c>
    </row>
    <row r="484" spans="1:16" x14ac:dyDescent="0.2">
      <c r="A484" s="8" t="s">
        <v>163</v>
      </c>
      <c r="B484" s="8">
        <v>1996</v>
      </c>
      <c r="C484" s="1">
        <v>0.1244158197688307</v>
      </c>
      <c r="D484" s="6">
        <v>1001.6681557840592</v>
      </c>
      <c r="E484" s="6">
        <v>47.488211871278288</v>
      </c>
      <c r="F484" s="6">
        <v>11.362051779968704</v>
      </c>
      <c r="G484" s="6">
        <v>833.56143513043128</v>
      </c>
      <c r="J484" s="1">
        <v>0.3510740940218201</v>
      </c>
      <c r="K484" s="1">
        <v>7.3401846153846137E-2</v>
      </c>
      <c r="L484" s="12">
        <v>3.8687786157635816E-2</v>
      </c>
      <c r="M484" s="12">
        <v>0.37156093138332269</v>
      </c>
      <c r="N484" s="8">
        <f t="shared" si="21"/>
        <v>1.4996418360737573E-2</v>
      </c>
      <c r="O484" s="8" t="str">
        <f t="shared" si="22"/>
        <v>-</v>
      </c>
      <c r="P484" s="8" t="str">
        <f t="shared" si="23"/>
        <v>cyclic</v>
      </c>
    </row>
    <row r="485" spans="1:16" x14ac:dyDescent="0.2">
      <c r="A485" s="8" t="s">
        <v>142</v>
      </c>
      <c r="B485" s="8">
        <v>1996</v>
      </c>
      <c r="C485" s="1">
        <v>0.1058812906586199</v>
      </c>
      <c r="D485" s="6">
        <v>3954.3555392584717</v>
      </c>
      <c r="E485" s="6">
        <v>352.22360517902985</v>
      </c>
      <c r="F485" s="6">
        <v>50.096319211680196</v>
      </c>
      <c r="G485" s="6">
        <v>3321.8507749435776</v>
      </c>
      <c r="J485" s="1">
        <v>0.3510740940218201</v>
      </c>
      <c r="K485" s="1">
        <v>7.3401846153846137E-2</v>
      </c>
      <c r="L485" s="12">
        <v>3.8687786157635816E-2</v>
      </c>
      <c r="M485" s="12">
        <v>0.37156093138332269</v>
      </c>
      <c r="N485" s="8">
        <f t="shared" si="21"/>
        <v>1.2762365222057662E-2</v>
      </c>
      <c r="O485" s="8" t="str">
        <f t="shared" si="22"/>
        <v>-</v>
      </c>
      <c r="P485" s="8" t="str">
        <f t="shared" si="23"/>
        <v>cyclic</v>
      </c>
    </row>
    <row r="486" spans="1:16" x14ac:dyDescent="0.2">
      <c r="A486" s="8" t="s">
        <v>107</v>
      </c>
      <c r="B486" s="8">
        <v>1996</v>
      </c>
      <c r="C486" s="1">
        <v>-7.1323113808602498E-2</v>
      </c>
      <c r="D486" s="6">
        <v>109611.26289205535</v>
      </c>
      <c r="E486" s="6">
        <v>5652.1043036353412</v>
      </c>
      <c r="F486" s="6">
        <v>1908.8246990347423</v>
      </c>
      <c r="G486" s="6">
        <v>92697.815903773764</v>
      </c>
      <c r="H486" s="13" t="s">
        <v>6</v>
      </c>
      <c r="I486" s="11" t="s">
        <v>7</v>
      </c>
      <c r="J486" s="1">
        <v>0.3510740940218201</v>
      </c>
      <c r="K486" s="1">
        <v>7.3401846153846137E-2</v>
      </c>
      <c r="L486" s="12">
        <v>3.8687786157635816E-2</v>
      </c>
      <c r="M486" s="12">
        <v>0.37156093138332269</v>
      </c>
      <c r="N486" s="8">
        <f t="shared" si="21"/>
        <v>-8.5969071734739444E-3</v>
      </c>
      <c r="O486" s="8" t="str">
        <f t="shared" si="22"/>
        <v>-</v>
      </c>
      <c r="P486" s="8" t="str">
        <f t="shared" si="23"/>
        <v>anticyclic</v>
      </c>
    </row>
    <row r="487" spans="1:16" x14ac:dyDescent="0.2">
      <c r="A487" s="8" t="s">
        <v>97</v>
      </c>
      <c r="B487" s="8">
        <v>1996</v>
      </c>
      <c r="C487" s="1">
        <v>0.61519584711629904</v>
      </c>
      <c r="D487" s="6">
        <v>10257.247181436474</v>
      </c>
      <c r="E487" s="6">
        <v>705.48012415623862</v>
      </c>
      <c r="F487" s="6">
        <v>121.88382818511883</v>
      </c>
      <c r="G487" s="6">
        <v>8690.4202409787904</v>
      </c>
      <c r="J487" s="1">
        <v>0.3510740940218201</v>
      </c>
      <c r="K487" s="1">
        <v>7.3401846153846137E-2</v>
      </c>
      <c r="L487" s="12">
        <v>3.8687786157635816E-2</v>
      </c>
      <c r="M487" s="12">
        <v>0.37156093138332269</v>
      </c>
      <c r="N487" s="8">
        <f t="shared" si="21"/>
        <v>7.4152421406587482E-2</v>
      </c>
      <c r="O487" s="8" t="str">
        <f t="shared" si="22"/>
        <v>profitable</v>
      </c>
      <c r="P487" s="8" t="str">
        <f t="shared" si="23"/>
        <v>cyclic</v>
      </c>
    </row>
    <row r="488" spans="1:16" x14ac:dyDescent="0.2">
      <c r="A488" s="8" t="s">
        <v>91</v>
      </c>
      <c r="B488" s="8">
        <v>1996</v>
      </c>
      <c r="C488" s="1">
        <v>0.22650594533144316</v>
      </c>
      <c r="D488" s="6">
        <v>13250.166557349959</v>
      </c>
      <c r="E488" s="6">
        <v>794.31071079963033</v>
      </c>
      <c r="F488" s="6">
        <v>239.11954427843227</v>
      </c>
      <c r="G488" s="6">
        <v>11382.710055932284</v>
      </c>
      <c r="H488" s="13" t="s">
        <v>8</v>
      </c>
      <c r="I488" s="11" t="s">
        <v>7</v>
      </c>
      <c r="J488" s="1">
        <v>0.3510740940218201</v>
      </c>
      <c r="K488" s="1">
        <v>7.3401846153846137E-2</v>
      </c>
      <c r="L488" s="12">
        <v>3.8687786157635816E-2</v>
      </c>
      <c r="M488" s="12">
        <v>0.37156093138332269</v>
      </c>
      <c r="N488" s="8">
        <f t="shared" si="21"/>
        <v>2.730181679223765E-2</v>
      </c>
      <c r="O488" s="8" t="str">
        <f t="shared" si="22"/>
        <v>-</v>
      </c>
      <c r="P488" s="8" t="str">
        <f t="shared" si="23"/>
        <v>cyclic</v>
      </c>
    </row>
    <row r="489" spans="1:16" x14ac:dyDescent="0.2">
      <c r="A489" s="8" t="s">
        <v>125</v>
      </c>
      <c r="B489" s="8">
        <v>1996</v>
      </c>
      <c r="C489" s="1">
        <v>0.54504949154142357</v>
      </c>
      <c r="D489" s="6">
        <v>6349.321117406148</v>
      </c>
      <c r="E489" s="6">
        <v>495.79862312590711</v>
      </c>
      <c r="F489" s="6">
        <v>72.820422771617601</v>
      </c>
      <c r="G489" s="6">
        <v>5437.7746905132035</v>
      </c>
      <c r="H489" s="13" t="s">
        <v>9</v>
      </c>
      <c r="I489" s="11" t="s">
        <v>2</v>
      </c>
      <c r="J489" s="1">
        <v>0.3510740940218201</v>
      </c>
      <c r="K489" s="1">
        <v>7.3401846153846137E-2</v>
      </c>
      <c r="L489" s="12">
        <v>3.8687786157635816E-2</v>
      </c>
      <c r="M489" s="12">
        <v>0.37156093138332269</v>
      </c>
      <c r="N489" s="8">
        <f t="shared" si="21"/>
        <v>6.569735438507493E-2</v>
      </c>
      <c r="O489" s="8" t="str">
        <f t="shared" si="22"/>
        <v>profitable</v>
      </c>
      <c r="P489" s="8" t="str">
        <f t="shared" si="23"/>
        <v>cyclic</v>
      </c>
    </row>
    <row r="490" spans="1:16" x14ac:dyDescent="0.2">
      <c r="A490" s="8" t="s">
        <v>126</v>
      </c>
      <c r="B490" s="8">
        <v>1996</v>
      </c>
      <c r="C490" s="1">
        <v>-0.24500451563600989</v>
      </c>
      <c r="D490" s="6">
        <v>6399.4174366178277</v>
      </c>
      <c r="E490" s="6">
        <v>353.25651897720883</v>
      </c>
      <c r="F490" s="6">
        <v>14.460793174505623</v>
      </c>
      <c r="G490" s="6">
        <v>5801.8768043712917</v>
      </c>
      <c r="H490" s="13" t="s">
        <v>5</v>
      </c>
      <c r="I490" s="11" t="s">
        <v>2</v>
      </c>
      <c r="J490" s="1">
        <v>0.3510740940218201</v>
      </c>
      <c r="K490" s="1">
        <v>7.3401846153846137E-2</v>
      </c>
      <c r="L490" s="12">
        <v>3.8687786157635816E-2</v>
      </c>
      <c r="M490" s="12">
        <v>0.37156093138332269</v>
      </c>
      <c r="N490" s="8">
        <f t="shared" si="21"/>
        <v>-2.9531535648555454E-2</v>
      </c>
      <c r="O490" s="8" t="str">
        <f t="shared" si="22"/>
        <v>-</v>
      </c>
      <c r="P490" s="8" t="str">
        <f t="shared" si="23"/>
        <v>anticyclic</v>
      </c>
    </row>
    <row r="491" spans="1:16" x14ac:dyDescent="0.2">
      <c r="A491" s="8" t="s">
        <v>109</v>
      </c>
      <c r="B491" s="8">
        <v>1996</v>
      </c>
      <c r="C491" s="1">
        <v>0.16082466043223934</v>
      </c>
      <c r="D491" s="6">
        <v>8778.7343707230921</v>
      </c>
      <c r="E491" s="6">
        <v>694.11807237626988</v>
      </c>
      <c r="F491" s="6">
        <v>334.14761371089782</v>
      </c>
      <c r="G491" s="6">
        <v>6781.5955419440479</v>
      </c>
      <c r="H491" s="13" t="s">
        <v>10</v>
      </c>
      <c r="I491" s="11" t="s">
        <v>7</v>
      </c>
      <c r="J491" s="1">
        <v>0.3510740940218201</v>
      </c>
      <c r="K491" s="1">
        <v>7.3401846153846137E-2</v>
      </c>
      <c r="L491" s="12">
        <v>3.8687786157635816E-2</v>
      </c>
      <c r="M491" s="12">
        <v>0.37156093138332269</v>
      </c>
      <c r="N491" s="8">
        <f t="shared" si="21"/>
        <v>1.9384945540258654E-2</v>
      </c>
      <c r="O491" s="8" t="str">
        <f t="shared" si="22"/>
        <v>-</v>
      </c>
      <c r="P491" s="8" t="str">
        <f t="shared" si="23"/>
        <v>cyclic</v>
      </c>
    </row>
    <row r="492" spans="1:16" x14ac:dyDescent="0.2">
      <c r="A492" s="8" t="s">
        <v>127</v>
      </c>
      <c r="B492" s="8">
        <v>1996</v>
      </c>
      <c r="C492" s="1">
        <v>1.6444220425942978E-2</v>
      </c>
      <c r="D492" s="6">
        <v>3863.0976051893595</v>
      </c>
      <c r="E492" s="6">
        <v>228.17065801773518</v>
      </c>
      <c r="F492" s="6">
        <v>111.5546902033291</v>
      </c>
      <c r="G492" s="6">
        <v>3306.8735248699822</v>
      </c>
      <c r="J492" s="1">
        <v>0.3510740940218201</v>
      </c>
      <c r="K492" s="1">
        <v>7.3401846153846137E-2</v>
      </c>
      <c r="L492" s="12">
        <v>3.8687786157635816E-2</v>
      </c>
      <c r="M492" s="12">
        <v>0.37156093138332269</v>
      </c>
      <c r="N492" s="8">
        <f t="shared" si="21"/>
        <v>1.9820984950453036E-3</v>
      </c>
      <c r="O492" s="8" t="str">
        <f t="shared" si="22"/>
        <v>-</v>
      </c>
      <c r="P492" s="8" t="str">
        <f t="shared" si="23"/>
        <v>cyclic</v>
      </c>
    </row>
    <row r="493" spans="1:16" x14ac:dyDescent="0.2">
      <c r="A493" s="8" t="s">
        <v>105</v>
      </c>
      <c r="B493" s="8">
        <v>1996</v>
      </c>
      <c r="C493" s="1">
        <v>1.8279867256637163</v>
      </c>
      <c r="D493" s="6">
        <v>54.744431303485577</v>
      </c>
      <c r="E493" s="6">
        <v>14.873958693777213</v>
      </c>
      <c r="F493" s="6">
        <v>76.952077964333498</v>
      </c>
      <c r="J493" s="1">
        <v>0.3510740940218201</v>
      </c>
      <c r="K493" s="1">
        <v>7.3401846153846137E-2</v>
      </c>
      <c r="L493" s="12">
        <v>3.8687786157635816E-2</v>
      </c>
      <c r="M493" s="12">
        <v>0.37156093138332269</v>
      </c>
      <c r="N493" s="8">
        <f t="shared" si="21"/>
        <v>0.22033575591000223</v>
      </c>
      <c r="O493" s="8" t="str">
        <f t="shared" si="22"/>
        <v>profitable</v>
      </c>
      <c r="P493" s="8" t="str">
        <f t="shared" si="23"/>
        <v>cyclic</v>
      </c>
    </row>
    <row r="494" spans="1:16" x14ac:dyDescent="0.2">
      <c r="A494" s="8" t="s">
        <v>162</v>
      </c>
      <c r="B494" s="8">
        <v>1996</v>
      </c>
      <c r="C494" s="1">
        <v>-9.6775805424042183E-2</v>
      </c>
      <c r="D494" s="6">
        <v>4793.7529373486141</v>
      </c>
      <c r="E494" s="6">
        <v>402.62979853016373</v>
      </c>
      <c r="F494" s="6">
        <v>7.953436245978093</v>
      </c>
      <c r="G494" s="6">
        <v>4131.6551927158926</v>
      </c>
      <c r="H494" s="13" t="s">
        <v>11</v>
      </c>
      <c r="I494" s="11" t="s">
        <v>7</v>
      </c>
      <c r="J494" s="1">
        <v>0.3510740940218201</v>
      </c>
      <c r="K494" s="1">
        <v>7.3401846153846137E-2</v>
      </c>
      <c r="L494" s="12">
        <v>3.8687786157635816E-2</v>
      </c>
      <c r="M494" s="12">
        <v>0.37156093138332269</v>
      </c>
      <c r="N494" s="8">
        <f t="shared" si="21"/>
        <v>-1.1664838667886653E-2</v>
      </c>
      <c r="O494" s="8" t="str">
        <f t="shared" si="22"/>
        <v>-</v>
      </c>
      <c r="P494" s="8" t="str">
        <f t="shared" si="23"/>
        <v>anticyclic</v>
      </c>
    </row>
    <row r="495" spans="1:16" x14ac:dyDescent="0.2">
      <c r="A495" s="8" t="s">
        <v>157</v>
      </c>
      <c r="B495" s="8">
        <v>1996</v>
      </c>
      <c r="C495" s="1">
        <v>0.20335720342035593</v>
      </c>
      <c r="D495" s="6">
        <v>27918.265531150104</v>
      </c>
      <c r="E495" s="6">
        <v>1283.9118511364636</v>
      </c>
      <c r="F495" s="6">
        <v>237.05371668207434</v>
      </c>
      <c r="G495" s="6">
        <v>24524.988767062448</v>
      </c>
      <c r="H495" s="13" t="s">
        <v>12</v>
      </c>
      <c r="I495" s="11" t="s">
        <v>2</v>
      </c>
      <c r="J495" s="1">
        <v>0.3510740940218201</v>
      </c>
      <c r="K495" s="1">
        <v>7.3401846153846137E-2</v>
      </c>
      <c r="L495" s="12">
        <v>3.8687786157635816E-2</v>
      </c>
      <c r="M495" s="12">
        <v>0.37156093138332269</v>
      </c>
      <c r="N495" s="8">
        <f t="shared" si="21"/>
        <v>2.4511591088879198E-2</v>
      </c>
      <c r="O495" s="8" t="str">
        <f t="shared" si="22"/>
        <v>-</v>
      </c>
      <c r="P495" s="8" t="str">
        <f t="shared" si="23"/>
        <v>cyclic</v>
      </c>
    </row>
    <row r="496" spans="1:16" x14ac:dyDescent="0.2">
      <c r="A496" s="8" t="s">
        <v>87</v>
      </c>
      <c r="B496" s="8">
        <v>1996</v>
      </c>
      <c r="C496" s="1">
        <v>0.48104645142146923</v>
      </c>
      <c r="D496" s="6">
        <v>5316.9237761262639</v>
      </c>
      <c r="E496" s="6">
        <v>260.29427714110125</v>
      </c>
      <c r="F496" s="6">
        <v>8.2116646955228365</v>
      </c>
      <c r="G496" s="6">
        <v>4796.3352218440614</v>
      </c>
      <c r="J496" s="1">
        <v>0.3510740940218201</v>
      </c>
      <c r="K496" s="1">
        <v>7.3401846153846137E-2</v>
      </c>
      <c r="L496" s="12">
        <v>3.8687786157635816E-2</v>
      </c>
      <c r="M496" s="12">
        <v>0.37156093138332269</v>
      </c>
      <c r="N496" s="8">
        <f t="shared" si="21"/>
        <v>5.7982769794616251E-2</v>
      </c>
      <c r="O496" s="8" t="str">
        <f t="shared" si="22"/>
        <v>profitable</v>
      </c>
      <c r="P496" s="8" t="str">
        <f t="shared" si="23"/>
        <v>cyclic</v>
      </c>
    </row>
    <row r="497" spans="1:16" x14ac:dyDescent="0.2">
      <c r="A497" s="8" t="s">
        <v>85</v>
      </c>
      <c r="B497" s="8">
        <v>1996</v>
      </c>
      <c r="C497" s="1">
        <v>0.10822484090079243</v>
      </c>
      <c r="D497" s="6">
        <v>16270.458148915184</v>
      </c>
      <c r="E497" s="6">
        <v>2492.9374519049516</v>
      </c>
      <c r="F497" s="6">
        <v>40.283638128979952</v>
      </c>
      <c r="G497" s="6">
        <v>13140.729340432896</v>
      </c>
      <c r="H497" s="13" t="s">
        <v>5</v>
      </c>
      <c r="I497" s="11" t="s">
        <v>2</v>
      </c>
      <c r="J497" s="1">
        <v>0.3510740940218201</v>
      </c>
      <c r="K497" s="1">
        <v>7.3401846153846137E-2</v>
      </c>
      <c r="L497" s="12">
        <v>3.8687786157635816E-2</v>
      </c>
      <c r="M497" s="12">
        <v>0.37156093138332269</v>
      </c>
      <c r="N497" s="8">
        <f t="shared" si="21"/>
        <v>1.3044844250418585E-2</v>
      </c>
      <c r="O497" s="8" t="str">
        <f t="shared" si="22"/>
        <v>-</v>
      </c>
      <c r="P497" s="8" t="str">
        <f t="shared" si="23"/>
        <v>cyclic</v>
      </c>
    </row>
    <row r="498" spans="1:16" x14ac:dyDescent="0.2">
      <c r="A498" s="8" t="s">
        <v>135</v>
      </c>
      <c r="B498" s="8">
        <v>1996</v>
      </c>
      <c r="C498" s="1">
        <v>0.13320462935383595</v>
      </c>
      <c r="D498" s="6">
        <v>15229.281040350779</v>
      </c>
      <c r="E498" s="6">
        <v>1056.6708155370895</v>
      </c>
      <c r="F498" s="6">
        <v>115.68634539604498</v>
      </c>
      <c r="G498" s="6">
        <v>12774.044942079361</v>
      </c>
      <c r="H498" s="13" t="s">
        <v>13</v>
      </c>
      <c r="I498" s="11" t="s">
        <v>2</v>
      </c>
      <c r="J498" s="1">
        <v>0.3510740940218201</v>
      </c>
      <c r="K498" s="1">
        <v>7.3401846153846137E-2</v>
      </c>
      <c r="L498" s="12">
        <v>3.8687786157635816E-2</v>
      </c>
      <c r="M498" s="12">
        <v>0.37156093138332269</v>
      </c>
      <c r="N498" s="8">
        <f t="shared" si="21"/>
        <v>1.6055774523599253E-2</v>
      </c>
      <c r="O498" s="8" t="str">
        <f t="shared" si="22"/>
        <v>-</v>
      </c>
      <c r="P498" s="8" t="str">
        <f t="shared" si="23"/>
        <v>cyclic</v>
      </c>
    </row>
    <row r="499" spans="1:16" x14ac:dyDescent="0.2">
      <c r="A499" s="8" t="s">
        <v>136</v>
      </c>
      <c r="B499" s="8">
        <v>1996</v>
      </c>
      <c r="C499" s="1">
        <v>-0.1257345786142299</v>
      </c>
      <c r="D499" s="6">
        <v>760.79265804872261</v>
      </c>
      <c r="E499" s="6">
        <v>118.52685834103717</v>
      </c>
      <c r="F499" s="6">
        <v>6.9205224477991196</v>
      </c>
      <c r="G499" s="6">
        <v>600.63937364107289</v>
      </c>
      <c r="J499" s="1">
        <v>0.3510740940218201</v>
      </c>
      <c r="K499" s="1">
        <v>7.3401846153846137E-2</v>
      </c>
      <c r="L499" s="12">
        <v>3.8687786157635816E-2</v>
      </c>
      <c r="M499" s="12">
        <v>0.37156093138332269</v>
      </c>
      <c r="N499" s="8">
        <f t="shared" si="21"/>
        <v>-1.5155374507948396E-2</v>
      </c>
      <c r="O499" s="8" t="str">
        <f t="shared" si="22"/>
        <v>-</v>
      </c>
      <c r="P499" s="8" t="str">
        <f t="shared" si="23"/>
        <v>anticyclic</v>
      </c>
    </row>
    <row r="500" spans="1:16" x14ac:dyDescent="0.2">
      <c r="A500" s="8" t="s">
        <v>140</v>
      </c>
      <c r="B500" s="8">
        <v>1996</v>
      </c>
      <c r="C500" s="1">
        <v>1.5000000000000091E-2</v>
      </c>
      <c r="D500" s="6">
        <v>1449.1780588450993</v>
      </c>
      <c r="E500" s="6">
        <v>156.6930231837502</v>
      </c>
      <c r="F500" s="6">
        <v>16.010163871774083</v>
      </c>
      <c r="G500" s="6">
        <v>1217.2889111539198</v>
      </c>
      <c r="J500" s="1">
        <v>0.3510740940218201</v>
      </c>
      <c r="K500" s="1">
        <v>7.3401846153846137E-2</v>
      </c>
      <c r="L500" s="12">
        <v>3.8687786157635816E-2</v>
      </c>
      <c r="M500" s="12">
        <v>0.37156093138332269</v>
      </c>
      <c r="N500" s="8">
        <f t="shared" si="21"/>
        <v>1.8080198790557634E-3</v>
      </c>
      <c r="O500" s="8" t="str">
        <f t="shared" si="22"/>
        <v>-</v>
      </c>
      <c r="P500" s="8" t="str">
        <f t="shared" si="23"/>
        <v>cyclic</v>
      </c>
    </row>
    <row r="501" spans="1:16" x14ac:dyDescent="0.2">
      <c r="A501" s="8" t="s">
        <v>153</v>
      </c>
      <c r="B501" s="8">
        <v>1996</v>
      </c>
      <c r="C501" s="1">
        <v>1.8446767937858054E-2</v>
      </c>
      <c r="D501" s="6">
        <v>5350.4934745670807</v>
      </c>
      <c r="E501" s="6">
        <v>326.81392574382704</v>
      </c>
      <c r="F501" s="6">
        <v>31.503870844458678</v>
      </c>
      <c r="G501" s="6">
        <v>4686.3299023380014</v>
      </c>
      <c r="H501" s="13" t="s">
        <v>5</v>
      </c>
      <c r="I501" s="11" t="s">
        <v>2</v>
      </c>
      <c r="J501" s="1">
        <v>0.3510740940218201</v>
      </c>
      <c r="K501" s="1">
        <v>7.3401846153846137E-2</v>
      </c>
      <c r="L501" s="12">
        <v>3.8687786157635816E-2</v>
      </c>
      <c r="M501" s="12">
        <v>0.37156093138332269</v>
      </c>
      <c r="N501" s="8">
        <f t="shared" si="21"/>
        <v>2.2234748757317103E-3</v>
      </c>
      <c r="O501" s="8" t="str">
        <f t="shared" si="22"/>
        <v>-</v>
      </c>
      <c r="P501" s="8" t="str">
        <f t="shared" si="23"/>
        <v>cyclic</v>
      </c>
    </row>
    <row r="502" spans="1:16" x14ac:dyDescent="0.2">
      <c r="A502" s="8" t="s">
        <v>137</v>
      </c>
      <c r="B502" s="8">
        <v>1996</v>
      </c>
      <c r="C502" s="1">
        <v>-0.13333333333333333</v>
      </c>
      <c r="D502" s="6">
        <v>1425.9374983860723</v>
      </c>
      <c r="E502" s="6">
        <v>85.473616799310022</v>
      </c>
      <c r="F502" s="6">
        <v>19.625362165400489</v>
      </c>
      <c r="G502" s="6">
        <v>1240.5294716129467</v>
      </c>
      <c r="H502" s="13" t="s">
        <v>1</v>
      </c>
      <c r="I502" s="11" t="s">
        <v>2</v>
      </c>
      <c r="J502" s="1">
        <v>0.3510740940218201</v>
      </c>
      <c r="K502" s="1">
        <v>7.3401846153846137E-2</v>
      </c>
      <c r="L502" s="12">
        <v>3.8687786157635816E-2</v>
      </c>
      <c r="M502" s="12">
        <v>0.37156093138332269</v>
      </c>
      <c r="N502" s="8">
        <f t="shared" si="21"/>
        <v>-1.6071287813828911E-2</v>
      </c>
      <c r="O502" s="8" t="str">
        <f t="shared" si="22"/>
        <v>-</v>
      </c>
      <c r="P502" s="8" t="str">
        <f t="shared" si="23"/>
        <v>anticyclic</v>
      </c>
    </row>
    <row r="503" spans="1:16" x14ac:dyDescent="0.2">
      <c r="A503" s="8" t="s">
        <v>138</v>
      </c>
      <c r="B503" s="8">
        <v>1996</v>
      </c>
      <c r="C503" s="1">
        <v>0.40772975601091782</v>
      </c>
      <c r="D503" s="6">
        <v>19873.519705412986</v>
      </c>
      <c r="E503" s="6">
        <v>1065.7088112711556</v>
      </c>
      <c r="F503" s="6">
        <v>293.86397558191783</v>
      </c>
      <c r="G503" s="6">
        <v>17090.075247770201</v>
      </c>
      <c r="H503" s="13" t="s">
        <v>13</v>
      </c>
      <c r="I503" s="11" t="s">
        <v>2</v>
      </c>
      <c r="J503" s="1">
        <v>0.3510740940218201</v>
      </c>
      <c r="K503" s="1">
        <v>7.3401846153846137E-2</v>
      </c>
      <c r="L503" s="12">
        <v>3.8687786157635816E-2</v>
      </c>
      <c r="M503" s="12">
        <v>0.37156093138332269</v>
      </c>
      <c r="N503" s="8">
        <f t="shared" si="21"/>
        <v>4.9145566943352738E-2</v>
      </c>
      <c r="O503" s="8" t="str">
        <f t="shared" si="22"/>
        <v>profitable</v>
      </c>
      <c r="P503" s="8" t="str">
        <f t="shared" si="23"/>
        <v>cyclic</v>
      </c>
    </row>
    <row r="504" spans="1:16" x14ac:dyDescent="0.2">
      <c r="A504" s="8" t="s">
        <v>139</v>
      </c>
      <c r="B504" s="8">
        <v>1996</v>
      </c>
      <c r="C504" s="1">
        <v>-0.12237762237762241</v>
      </c>
      <c r="D504" s="6">
        <v>23032.428328693833</v>
      </c>
      <c r="E504" s="6">
        <v>1018.4530050044675</v>
      </c>
      <c r="F504" s="6">
        <v>208.13213033306309</v>
      </c>
      <c r="G504" s="6">
        <v>19225.624525505227</v>
      </c>
      <c r="J504" s="1">
        <v>0.3510740940218201</v>
      </c>
      <c r="K504" s="1">
        <v>7.3401846153846137E-2</v>
      </c>
      <c r="L504" s="12">
        <v>3.8687786157635816E-2</v>
      </c>
      <c r="M504" s="12">
        <v>0.37156093138332269</v>
      </c>
      <c r="N504" s="8">
        <f t="shared" si="21"/>
        <v>-1.4750744934021294E-2</v>
      </c>
      <c r="O504" s="8" t="str">
        <f t="shared" si="22"/>
        <v>-</v>
      </c>
      <c r="P504" s="8" t="str">
        <f t="shared" si="23"/>
        <v>anticyclic</v>
      </c>
    </row>
    <row r="505" spans="1:16" x14ac:dyDescent="0.2">
      <c r="A505" s="8" t="s">
        <v>99</v>
      </c>
      <c r="B505" s="8">
        <v>1996</v>
      </c>
      <c r="C505" s="1">
        <v>6.5561857122211298E-2</v>
      </c>
      <c r="D505" s="6">
        <v>2042.0705789998299</v>
      </c>
      <c r="E505" s="6">
        <v>177.97104742623708</v>
      </c>
      <c r="F505" s="6">
        <v>18.592448367221515</v>
      </c>
      <c r="G505" s="6">
        <v>1772.4800776751179</v>
      </c>
      <c r="J505" s="1">
        <v>0.3510740940218201</v>
      </c>
      <c r="K505" s="1">
        <v>7.3401846153846137E-2</v>
      </c>
      <c r="L505" s="12">
        <v>3.8687786157635816E-2</v>
      </c>
      <c r="M505" s="12">
        <v>0.37156093138332269</v>
      </c>
      <c r="N505" s="8">
        <f t="shared" si="21"/>
        <v>7.9024760656513995E-3</v>
      </c>
      <c r="O505" s="8" t="str">
        <f t="shared" si="22"/>
        <v>-</v>
      </c>
      <c r="P505" s="8" t="str">
        <f t="shared" si="23"/>
        <v>cyclic</v>
      </c>
    </row>
    <row r="506" spans="1:16" x14ac:dyDescent="0.2">
      <c r="A506" s="8" t="s">
        <v>129</v>
      </c>
      <c r="B506" s="8">
        <v>1996</v>
      </c>
      <c r="C506" s="1">
        <v>1.1077110245273483</v>
      </c>
      <c r="D506" s="6">
        <v>29777.768596321799</v>
      </c>
      <c r="E506" s="6">
        <v>1818.4447416940823</v>
      </c>
      <c r="F506" s="6">
        <v>556.22408031937698</v>
      </c>
      <c r="G506" s="6">
        <v>25446.347875038093</v>
      </c>
      <c r="H506" s="13" t="s">
        <v>14</v>
      </c>
      <c r="I506" s="11" t="s">
        <v>7</v>
      </c>
      <c r="J506" s="1">
        <v>0.3510740940218201</v>
      </c>
      <c r="K506" s="1">
        <v>7.3401846153846137E-2</v>
      </c>
      <c r="L506" s="12">
        <v>3.8687786157635816E-2</v>
      </c>
      <c r="M506" s="12">
        <v>0.37156093138332269</v>
      </c>
      <c r="N506" s="8">
        <f t="shared" si="21"/>
        <v>0.13351757017297733</v>
      </c>
      <c r="O506" s="8" t="str">
        <f t="shared" si="22"/>
        <v>profitable</v>
      </c>
      <c r="P506" s="8" t="str">
        <f t="shared" si="23"/>
        <v>cyclic</v>
      </c>
    </row>
    <row r="507" spans="1:16" x14ac:dyDescent="0.2">
      <c r="A507" s="8" t="s">
        <v>106</v>
      </c>
      <c r="B507" s="8">
        <v>1996</v>
      </c>
      <c r="C507" s="1">
        <v>0.2996268488017213</v>
      </c>
      <c r="D507" s="6">
        <v>130507.10902921598</v>
      </c>
      <c r="E507" s="6">
        <v>4999.5610116357748</v>
      </c>
      <c r="F507" s="6">
        <v>560.35573551209291</v>
      </c>
      <c r="G507" s="6">
        <v>109583.37421950452</v>
      </c>
      <c r="H507" s="13" t="s">
        <v>15</v>
      </c>
      <c r="I507" s="11" t="s">
        <v>7</v>
      </c>
      <c r="J507" s="1">
        <v>0.3510740940218201</v>
      </c>
      <c r="K507" s="1">
        <v>7.3401846153846137E-2</v>
      </c>
      <c r="L507" s="12">
        <v>3.8687786157635816E-2</v>
      </c>
      <c r="M507" s="12">
        <v>0.37156093138332269</v>
      </c>
      <c r="N507" s="8">
        <f t="shared" si="21"/>
        <v>3.6115419928822959E-2</v>
      </c>
      <c r="O507" s="8" t="str">
        <f t="shared" si="22"/>
        <v>-</v>
      </c>
      <c r="P507" s="8" t="str">
        <f t="shared" si="23"/>
        <v>cyclic</v>
      </c>
    </row>
    <row r="508" spans="1:16" x14ac:dyDescent="0.2">
      <c r="A508" s="8" t="s">
        <v>86</v>
      </c>
      <c r="B508" s="8">
        <v>1996</v>
      </c>
      <c r="C508" s="1">
        <v>0.86878492958527598</v>
      </c>
      <c r="D508" s="6">
        <v>84065.238835493001</v>
      </c>
      <c r="E508" s="6">
        <v>3148.8377137485995</v>
      </c>
      <c r="F508" s="6">
        <v>1840.1359314558406</v>
      </c>
      <c r="G508" s="6">
        <v>72206.871975499293</v>
      </c>
      <c r="J508" s="1">
        <v>0.3510740940218201</v>
      </c>
      <c r="K508" s="1">
        <v>7.3401846153846137E-2</v>
      </c>
      <c r="L508" s="12">
        <v>3.8687786157635816E-2</v>
      </c>
      <c r="M508" s="12">
        <v>0.37156093138332269</v>
      </c>
      <c r="N508" s="8">
        <f t="shared" si="21"/>
        <v>0.10471869488761541</v>
      </c>
      <c r="O508" s="8" t="str">
        <f t="shared" si="22"/>
        <v>profitable</v>
      </c>
      <c r="P508" s="8" t="str">
        <f t="shared" si="23"/>
        <v>cyclic</v>
      </c>
    </row>
    <row r="509" spans="1:16" x14ac:dyDescent="0.2">
      <c r="A509" s="8" t="s">
        <v>146</v>
      </c>
      <c r="B509" s="8">
        <v>1997</v>
      </c>
      <c r="C509" s="1">
        <v>1.5154481967890319</v>
      </c>
      <c r="D509" s="6">
        <v>8374.3486187360249</v>
      </c>
      <c r="E509" s="6">
        <v>636.27489967824738</v>
      </c>
      <c r="F509" s="6">
        <v>105.35720741425526</v>
      </c>
      <c r="G509" s="6">
        <v>7194.7610612156368</v>
      </c>
      <c r="H509" s="13" t="s">
        <v>8</v>
      </c>
      <c r="I509" s="11" t="s">
        <v>7</v>
      </c>
      <c r="J509" s="1">
        <v>0.86617581860148196</v>
      </c>
      <c r="K509" s="1">
        <v>5.6625923076923074E-2</v>
      </c>
      <c r="L509" s="12">
        <v>0.6767499738264755</v>
      </c>
      <c r="M509" s="12">
        <v>0.63534180965815001</v>
      </c>
      <c r="N509" s="8">
        <f t="shared" si="21"/>
        <v>3.5096901329750095E-2</v>
      </c>
      <c r="O509" s="8" t="str">
        <f t="shared" si="22"/>
        <v>profitable</v>
      </c>
      <c r="P509" s="8" t="str">
        <f t="shared" si="23"/>
        <v>cyclic</v>
      </c>
    </row>
    <row r="510" spans="1:16" x14ac:dyDescent="0.2">
      <c r="A510" s="8" t="s">
        <v>152</v>
      </c>
      <c r="B510" s="8">
        <v>1997</v>
      </c>
      <c r="C510" s="1">
        <v>0.52301766435198094</v>
      </c>
      <c r="D510" s="6">
        <v>6022.8687114916829</v>
      </c>
      <c r="E510" s="6">
        <v>406.9680364825154</v>
      </c>
      <c r="F510" s="6">
        <v>91.412871138839122</v>
      </c>
      <c r="G510" s="6">
        <v>5192.457663445698</v>
      </c>
      <c r="H510" s="13" t="s">
        <v>1</v>
      </c>
      <c r="I510" s="11" t="s">
        <v>2</v>
      </c>
      <c r="J510" s="1">
        <v>0.86617581860148196</v>
      </c>
      <c r="K510" s="1">
        <v>5.6625923076923074E-2</v>
      </c>
      <c r="L510" s="12">
        <v>0.6767499738264755</v>
      </c>
      <c r="M510" s="12">
        <v>0.63534180965815001</v>
      </c>
      <c r="N510" s="8">
        <f t="shared" si="21"/>
        <v>1.2112785774117252E-2</v>
      </c>
      <c r="O510" s="8" t="str">
        <f t="shared" si="22"/>
        <v>-</v>
      </c>
      <c r="P510" s="8" t="str">
        <f t="shared" si="23"/>
        <v>cyclic</v>
      </c>
    </row>
    <row r="511" spans="1:16" x14ac:dyDescent="0.2">
      <c r="A511" s="8" t="s">
        <v>108</v>
      </c>
      <c r="B511" s="8">
        <v>1997</v>
      </c>
      <c r="C511" s="1">
        <v>1.358912070487005</v>
      </c>
      <c r="D511" s="6">
        <v>1814.0290352068669</v>
      </c>
      <c r="E511" s="6">
        <v>167.5902637545384</v>
      </c>
      <c r="F511" s="6">
        <v>17.559534569042544</v>
      </c>
      <c r="G511" s="6">
        <v>1507.0212315431218</v>
      </c>
      <c r="H511" s="13" t="s">
        <v>3</v>
      </c>
      <c r="I511" s="11" t="s">
        <v>4</v>
      </c>
      <c r="J511" s="1">
        <v>0.86617581860148196</v>
      </c>
      <c r="K511" s="1">
        <v>5.6625923076923074E-2</v>
      </c>
      <c r="L511" s="12">
        <v>0.6767499738264755</v>
      </c>
      <c r="M511" s="12">
        <v>0.63534180965815001</v>
      </c>
      <c r="N511" s="8">
        <f t="shared" si="21"/>
        <v>3.147161543016988E-2</v>
      </c>
      <c r="O511" s="8" t="str">
        <f t="shared" si="22"/>
        <v>profitable</v>
      </c>
      <c r="P511" s="8" t="str">
        <f t="shared" si="23"/>
        <v>cyclic</v>
      </c>
    </row>
    <row r="512" spans="1:16" x14ac:dyDescent="0.2">
      <c r="A512" s="8" t="s">
        <v>102</v>
      </c>
      <c r="B512" s="8">
        <v>1997</v>
      </c>
      <c r="C512" s="1">
        <v>1.1593817086618838</v>
      </c>
      <c r="D512" s="6">
        <v>2183.5797693503491</v>
      </c>
      <c r="E512" s="6">
        <v>265.4588461319961</v>
      </c>
      <c r="F512" s="6">
        <v>28.405129449921759</v>
      </c>
      <c r="G512" s="6">
        <v>2018.3135616417135</v>
      </c>
      <c r="H512" s="13" t="s">
        <v>5</v>
      </c>
      <c r="I512" s="11" t="s">
        <v>2</v>
      </c>
      <c r="J512" s="1">
        <v>0.86617581860148196</v>
      </c>
      <c r="K512" s="1">
        <v>5.6625923076923074E-2</v>
      </c>
      <c r="L512" s="12">
        <v>0.6767499738264755</v>
      </c>
      <c r="M512" s="12">
        <v>0.63534180965815001</v>
      </c>
      <c r="N512" s="8">
        <f t="shared" si="21"/>
        <v>2.6850607971054142E-2</v>
      </c>
      <c r="O512" s="8" t="str">
        <f t="shared" si="22"/>
        <v>profitable</v>
      </c>
      <c r="P512" s="8" t="str">
        <f t="shared" si="23"/>
        <v>cyclic</v>
      </c>
    </row>
    <row r="513" spans="1:16" x14ac:dyDescent="0.2">
      <c r="A513" s="8" t="s">
        <v>156</v>
      </c>
      <c r="B513" s="8">
        <v>1997</v>
      </c>
      <c r="C513" s="1">
        <v>3.0521247019783981</v>
      </c>
      <c r="D513" s="6">
        <v>7715.4529068776583</v>
      </c>
      <c r="E513" s="6">
        <v>352.74006207811931</v>
      </c>
      <c r="F513" s="6">
        <v>55.777345101664551</v>
      </c>
      <c r="G513" s="6">
        <v>6870.9425854865294</v>
      </c>
      <c r="J513" s="1">
        <v>0.86617581860148196</v>
      </c>
      <c r="K513" s="1">
        <v>5.6625923076923074E-2</v>
      </c>
      <c r="L513" s="12">
        <v>0.6767499738264755</v>
      </c>
      <c r="M513" s="12">
        <v>0.63534180965815001</v>
      </c>
      <c r="N513" s="8">
        <f t="shared" si="21"/>
        <v>7.0685437970362461E-2</v>
      </c>
      <c r="O513" s="8" t="str">
        <f t="shared" si="22"/>
        <v>profitable</v>
      </c>
      <c r="P513" s="8" t="str">
        <f t="shared" si="23"/>
        <v>cyclic</v>
      </c>
    </row>
    <row r="514" spans="1:16" x14ac:dyDescent="0.2">
      <c r="A514" s="8" t="s">
        <v>160</v>
      </c>
      <c r="B514" s="8">
        <v>1997</v>
      </c>
      <c r="C514" s="1">
        <v>0.97229095962464829</v>
      </c>
      <c r="D514" s="6">
        <v>8296.880083872602</v>
      </c>
      <c r="E514" s="6">
        <v>482.37074374958047</v>
      </c>
      <c r="F514" s="6">
        <v>63.007741688917356</v>
      </c>
      <c r="G514" s="6">
        <v>7322.3259152907403</v>
      </c>
      <c r="J514" s="1">
        <v>0.86617581860148196</v>
      </c>
      <c r="K514" s="1">
        <v>5.6625923076923074E-2</v>
      </c>
      <c r="L514" s="12">
        <v>0.6767499738264755</v>
      </c>
      <c r="M514" s="12">
        <v>0.63534180965815001</v>
      </c>
      <c r="N514" s="8">
        <f t="shared" si="21"/>
        <v>2.2517694729557839E-2</v>
      </c>
      <c r="O514" s="8" t="str">
        <f t="shared" si="22"/>
        <v>profitable</v>
      </c>
      <c r="P514" s="8" t="str">
        <f t="shared" si="23"/>
        <v>cyclic</v>
      </c>
    </row>
    <row r="515" spans="1:16" x14ac:dyDescent="0.2">
      <c r="A515" s="8" t="s">
        <v>151</v>
      </c>
      <c r="B515" s="8">
        <v>1997</v>
      </c>
      <c r="C515" s="1">
        <v>2.0027133620472264</v>
      </c>
      <c r="D515" s="6">
        <v>24419.631559648195</v>
      </c>
      <c r="E515" s="6">
        <v>507.67713180496526</v>
      </c>
      <c r="F515" s="6">
        <v>597.54063224653589</v>
      </c>
      <c r="G515" s="6">
        <v>22281.499997417719</v>
      </c>
      <c r="H515" s="13" t="s">
        <v>6</v>
      </c>
      <c r="I515" s="11" t="s">
        <v>7</v>
      </c>
      <c r="J515" s="1">
        <v>0.86617581860148196</v>
      </c>
      <c r="K515" s="1">
        <v>5.6625923076923074E-2</v>
      </c>
      <c r="L515" s="12">
        <v>0.6767499738264755</v>
      </c>
      <c r="M515" s="12">
        <v>0.63534180965815001</v>
      </c>
      <c r="N515" s="8">
        <f t="shared" ref="N515:N578" si="24">C515/SUMIF(B:B,B515,C:C)</f>
        <v>4.6381679960076284E-2</v>
      </c>
      <c r="O515" s="8" t="str">
        <f t="shared" ref="O515:O578" si="25">IF(C515&gt;J515,IF(G515&gt;D515,"profitable and trusted","profitable"),"-")</f>
        <v>profitable</v>
      </c>
      <c r="P515" s="8" t="str">
        <f t="shared" ref="P515:P578" si="26">IF(  ((C515&gt;0)*(J515&lt;0))+((C515&lt;0)*(J515&gt;0)),"anticyclic","cyclic")</f>
        <v>cyclic</v>
      </c>
    </row>
    <row r="516" spans="1:16" x14ac:dyDescent="0.2">
      <c r="A516" s="8" t="s">
        <v>81</v>
      </c>
      <c r="B516" s="8">
        <v>1997</v>
      </c>
      <c r="C516" s="1">
        <v>2.0351681641988564</v>
      </c>
      <c r="D516" s="6">
        <v>91222.814999974187</v>
      </c>
      <c r="E516" s="6">
        <v>4602.1474277864145</v>
      </c>
      <c r="F516" s="6">
        <v>508.71004560314424</v>
      </c>
      <c r="G516" s="6">
        <v>77802.166020234785</v>
      </c>
      <c r="H516" s="13" t="s">
        <v>5</v>
      </c>
      <c r="I516" s="11" t="s">
        <v>2</v>
      </c>
      <c r="J516" s="1">
        <v>0.86617581860148196</v>
      </c>
      <c r="K516" s="1">
        <v>5.6625923076923074E-2</v>
      </c>
      <c r="L516" s="12">
        <v>0.6767499738264755</v>
      </c>
      <c r="M516" s="12">
        <v>0.63534180965815001</v>
      </c>
      <c r="N516" s="8">
        <f t="shared" si="24"/>
        <v>4.7133314355237918E-2</v>
      </c>
      <c r="O516" s="8" t="str">
        <f t="shared" si="25"/>
        <v>profitable</v>
      </c>
      <c r="P516" s="8" t="str">
        <f t="shared" si="26"/>
        <v>cyclic</v>
      </c>
    </row>
    <row r="517" spans="1:16" x14ac:dyDescent="0.2">
      <c r="A517" s="8" t="s">
        <v>141</v>
      </c>
      <c r="B517" s="8">
        <v>1997</v>
      </c>
      <c r="C517" s="1">
        <v>0.65368369437842877</v>
      </c>
      <c r="D517" s="6">
        <v>12549.954293564431</v>
      </c>
      <c r="E517" s="6">
        <v>724.58902942254963</v>
      </c>
      <c r="F517" s="6">
        <v>284.05129449921759</v>
      </c>
      <c r="G517" s="6">
        <v>10942.688777908041</v>
      </c>
      <c r="J517" s="1">
        <v>0.86617581860148196</v>
      </c>
      <c r="K517" s="1">
        <v>5.6625923076923074E-2</v>
      </c>
      <c r="L517" s="12">
        <v>0.6767499738264755</v>
      </c>
      <c r="M517" s="12">
        <v>0.63534180965815001</v>
      </c>
      <c r="N517" s="8">
        <f t="shared" si="24"/>
        <v>1.5138935247722007E-2</v>
      </c>
      <c r="O517" s="8" t="str">
        <f t="shared" si="25"/>
        <v>-</v>
      </c>
      <c r="P517" s="8" t="str">
        <f t="shared" si="26"/>
        <v>cyclic</v>
      </c>
    </row>
    <row r="518" spans="1:16" x14ac:dyDescent="0.2">
      <c r="A518" s="8" t="s">
        <v>133</v>
      </c>
      <c r="B518" s="8">
        <v>1997</v>
      </c>
      <c r="C518" s="1">
        <v>1.1553174582663659</v>
      </c>
      <c r="D518" s="6">
        <v>1339.5342591684011</v>
      </c>
      <c r="E518" s="6">
        <v>104.06606516653154</v>
      </c>
      <c r="F518" s="6">
        <v>12.394965578147676</v>
      </c>
      <c r="G518" s="6">
        <v>1155.8305401622708</v>
      </c>
      <c r="J518" s="1">
        <v>0.86617581860148196</v>
      </c>
      <c r="K518" s="1">
        <v>5.6625923076923074E-2</v>
      </c>
      <c r="L518" s="12">
        <v>0.6767499738264755</v>
      </c>
      <c r="M518" s="12">
        <v>0.63534180965815001</v>
      </c>
      <c r="N518" s="8">
        <f t="shared" si="24"/>
        <v>2.6756482289019529E-2</v>
      </c>
      <c r="O518" s="8" t="str">
        <f t="shared" si="25"/>
        <v>profitable</v>
      </c>
      <c r="P518" s="8" t="str">
        <f t="shared" si="26"/>
        <v>cyclic</v>
      </c>
    </row>
    <row r="519" spans="1:16" x14ac:dyDescent="0.2">
      <c r="A519" s="8" t="s">
        <v>90</v>
      </c>
      <c r="B519" s="8">
        <v>1997</v>
      </c>
      <c r="C519" s="1">
        <v>-0.39656652360515016</v>
      </c>
      <c r="D519" s="6">
        <v>1020.5188326008255</v>
      </c>
      <c r="E519" s="6">
        <v>50.81935887040548</v>
      </c>
      <c r="F519" s="6">
        <v>9.2962241836107573</v>
      </c>
      <c r="G519" s="6">
        <v>907.93122859931736</v>
      </c>
      <c r="J519" s="1">
        <v>0.86617581860148196</v>
      </c>
      <c r="K519" s="1">
        <v>5.6625923076923074E-2</v>
      </c>
      <c r="L519" s="12">
        <v>0.6767499738264755</v>
      </c>
      <c r="M519" s="12">
        <v>0.63534180965815001</v>
      </c>
      <c r="N519" s="8">
        <f t="shared" si="24"/>
        <v>-9.1842506917374691E-3</v>
      </c>
      <c r="O519" s="8" t="str">
        <f t="shared" si="25"/>
        <v>-</v>
      </c>
      <c r="P519" s="8" t="str">
        <f t="shared" si="26"/>
        <v>anticyclic</v>
      </c>
    </row>
    <row r="520" spans="1:16" x14ac:dyDescent="0.2">
      <c r="A520" s="8" t="s">
        <v>163</v>
      </c>
      <c r="B520" s="8">
        <v>1997</v>
      </c>
      <c r="C520" s="1">
        <v>0.59204699914151837</v>
      </c>
      <c r="D520" s="6">
        <v>1168.5353798798722</v>
      </c>
      <c r="E520" s="6">
        <v>49.579862312590706</v>
      </c>
      <c r="F520" s="6">
        <v>11.878508679058191</v>
      </c>
      <c r="G520" s="6">
        <v>997.794729040888</v>
      </c>
      <c r="H520" s="13" t="s">
        <v>16</v>
      </c>
      <c r="I520" s="11" t="s">
        <v>17</v>
      </c>
      <c r="J520" s="1">
        <v>0.86617581860148196</v>
      </c>
      <c r="K520" s="1">
        <v>5.6625923076923074E-2</v>
      </c>
      <c r="L520" s="12">
        <v>0.6767499738264755</v>
      </c>
      <c r="M520" s="12">
        <v>0.63534180965815001</v>
      </c>
      <c r="N520" s="8">
        <f t="shared" si="24"/>
        <v>1.3711465133200585E-2</v>
      </c>
      <c r="O520" s="8" t="str">
        <f t="shared" si="25"/>
        <v>-</v>
      </c>
      <c r="P520" s="8" t="str">
        <f t="shared" si="26"/>
        <v>cyclic</v>
      </c>
    </row>
    <row r="521" spans="1:16" x14ac:dyDescent="0.2">
      <c r="A521" s="8" t="s">
        <v>142</v>
      </c>
      <c r="B521" s="8">
        <v>1997</v>
      </c>
      <c r="C521" s="1">
        <v>0.43054910569294974</v>
      </c>
      <c r="D521" s="6">
        <v>4182.681134345934</v>
      </c>
      <c r="E521" s="6">
        <v>362.29451471127481</v>
      </c>
      <c r="F521" s="6">
        <v>55.26088820257506</v>
      </c>
      <c r="G521" s="6">
        <v>3600.7375004519004</v>
      </c>
      <c r="J521" s="1">
        <v>0.86617581860148196</v>
      </c>
      <c r="K521" s="1">
        <v>5.6625923076923074E-2</v>
      </c>
      <c r="L521" s="12">
        <v>0.6767499738264755</v>
      </c>
      <c r="M521" s="12">
        <v>0.63534180965815001</v>
      </c>
      <c r="N521" s="8">
        <f t="shared" si="24"/>
        <v>9.9712675841609252E-3</v>
      </c>
      <c r="O521" s="8" t="str">
        <f t="shared" si="25"/>
        <v>-</v>
      </c>
      <c r="P521" s="8" t="str">
        <f t="shared" si="26"/>
        <v>cyclic</v>
      </c>
    </row>
    <row r="522" spans="1:16" x14ac:dyDescent="0.2">
      <c r="A522" s="8" t="s">
        <v>107</v>
      </c>
      <c r="B522" s="8">
        <v>1997</v>
      </c>
      <c r="C522" s="1">
        <v>1.7569237373234092</v>
      </c>
      <c r="D522" s="6">
        <v>111452.43173730938</v>
      </c>
      <c r="E522" s="6">
        <v>5434.1594922195773</v>
      </c>
      <c r="F522" s="6">
        <v>1546.7884127730122</v>
      </c>
      <c r="G522" s="6">
        <v>95380.293037644558</v>
      </c>
      <c r="H522" s="13" t="s">
        <v>6</v>
      </c>
      <c r="I522" s="11" t="s">
        <v>7</v>
      </c>
      <c r="J522" s="1">
        <v>0.86617581860148196</v>
      </c>
      <c r="K522" s="1">
        <v>5.6625923076923074E-2</v>
      </c>
      <c r="L522" s="12">
        <v>0.6767499738264755</v>
      </c>
      <c r="M522" s="12">
        <v>0.63534180965815001</v>
      </c>
      <c r="N522" s="8">
        <f t="shared" si="24"/>
        <v>4.0689334801009773E-2</v>
      </c>
      <c r="O522" s="8" t="str">
        <f t="shared" si="25"/>
        <v>profitable</v>
      </c>
      <c r="P522" s="8" t="str">
        <f t="shared" si="26"/>
        <v>cyclic</v>
      </c>
    </row>
    <row r="523" spans="1:16" x14ac:dyDescent="0.2">
      <c r="A523" s="8" t="s">
        <v>97</v>
      </c>
      <c r="B523" s="8">
        <v>1997</v>
      </c>
      <c r="C523" s="1">
        <v>1.4894594774120631</v>
      </c>
      <c r="D523" s="6">
        <v>10723.142950105101</v>
      </c>
      <c r="E523" s="6">
        <v>735.4346243034289</v>
      </c>
      <c r="F523" s="6">
        <v>122.9167419832978</v>
      </c>
      <c r="G523" s="6">
        <v>9370.0775201805554</v>
      </c>
      <c r="J523" s="1">
        <v>0.86617581860148196</v>
      </c>
      <c r="K523" s="1">
        <v>5.6625923076923074E-2</v>
      </c>
      <c r="L523" s="12">
        <v>0.6767499738264755</v>
      </c>
      <c r="M523" s="12">
        <v>0.63534180965815001</v>
      </c>
      <c r="N523" s="8">
        <f t="shared" si="24"/>
        <v>3.4495017661543774E-2</v>
      </c>
      <c r="O523" s="8" t="str">
        <f t="shared" si="25"/>
        <v>profitable</v>
      </c>
      <c r="P523" s="8" t="str">
        <f t="shared" si="26"/>
        <v>cyclic</v>
      </c>
    </row>
    <row r="524" spans="1:16" x14ac:dyDescent="0.2">
      <c r="A524" s="8" t="s">
        <v>91</v>
      </c>
      <c r="B524" s="8">
        <v>1997</v>
      </c>
      <c r="C524" s="1">
        <v>1.9072652787133342</v>
      </c>
      <c r="D524" s="6">
        <v>13839.495524900971</v>
      </c>
      <c r="E524" s="6">
        <v>832.52852133225235</v>
      </c>
      <c r="F524" s="6">
        <v>264.42593233381712</v>
      </c>
      <c r="G524" s="6">
        <v>11809.81991147929</v>
      </c>
      <c r="H524" s="13" t="s">
        <v>8</v>
      </c>
      <c r="I524" s="11" t="s">
        <v>7</v>
      </c>
      <c r="J524" s="1">
        <v>0.86617581860148196</v>
      </c>
      <c r="K524" s="1">
        <v>5.6625923076923074E-2</v>
      </c>
      <c r="L524" s="12">
        <v>0.6767499738264755</v>
      </c>
      <c r="M524" s="12">
        <v>0.63534180965815001</v>
      </c>
      <c r="N524" s="8">
        <f t="shared" si="24"/>
        <v>4.4171157706672112E-2</v>
      </c>
      <c r="O524" s="8" t="str">
        <f t="shared" si="25"/>
        <v>profitable</v>
      </c>
      <c r="P524" s="8" t="str">
        <f t="shared" si="26"/>
        <v>cyclic</v>
      </c>
    </row>
    <row r="525" spans="1:16" x14ac:dyDescent="0.2">
      <c r="A525" s="8" t="s">
        <v>125</v>
      </c>
      <c r="B525" s="8">
        <v>1997</v>
      </c>
      <c r="C525" s="1">
        <v>0.21223260609687372</v>
      </c>
      <c r="D525" s="6">
        <v>6545.5747390601528</v>
      </c>
      <c r="E525" s="6">
        <v>525.75312327309734</v>
      </c>
      <c r="F525" s="6">
        <v>76.435621065244007</v>
      </c>
      <c r="G525" s="6">
        <v>5618.0181482954349</v>
      </c>
      <c r="H525" s="13" t="s">
        <v>9</v>
      </c>
      <c r="I525" s="11" t="s">
        <v>2</v>
      </c>
      <c r="J525" s="1">
        <v>0.86617581860148196</v>
      </c>
      <c r="K525" s="1">
        <v>5.6625923076923074E-2</v>
      </c>
      <c r="L525" s="12">
        <v>0.6767499738264755</v>
      </c>
      <c r="M525" s="12">
        <v>0.63534180965815001</v>
      </c>
      <c r="N525" s="8">
        <f t="shared" si="24"/>
        <v>4.9151840695842944E-3</v>
      </c>
      <c r="O525" s="8" t="str">
        <f t="shared" si="25"/>
        <v>-</v>
      </c>
      <c r="P525" s="8" t="str">
        <f t="shared" si="26"/>
        <v>cyclic</v>
      </c>
    </row>
    <row r="526" spans="1:16" x14ac:dyDescent="0.2">
      <c r="A526" s="8" t="s">
        <v>126</v>
      </c>
      <c r="B526" s="8">
        <v>1997</v>
      </c>
      <c r="C526" s="1">
        <v>2.3930733324482314</v>
      </c>
      <c r="D526" s="6">
        <v>6002.7785381171025</v>
      </c>
      <c r="E526" s="6">
        <v>314.00579464640782</v>
      </c>
      <c r="F526" s="6">
        <v>13.944336275416138</v>
      </c>
      <c r="G526" s="6">
        <v>5437.258233614114</v>
      </c>
      <c r="H526" s="13" t="s">
        <v>5</v>
      </c>
      <c r="I526" s="11" t="s">
        <v>2</v>
      </c>
      <c r="J526" s="1">
        <v>0.86617581860148196</v>
      </c>
      <c r="K526" s="1">
        <v>5.6625923076923074E-2</v>
      </c>
      <c r="L526" s="12">
        <v>0.6767499738264755</v>
      </c>
      <c r="M526" s="12">
        <v>0.63534180965815001</v>
      </c>
      <c r="N526" s="8">
        <f t="shared" si="24"/>
        <v>5.5422190479193355E-2</v>
      </c>
      <c r="O526" s="8" t="str">
        <f t="shared" si="25"/>
        <v>profitable</v>
      </c>
      <c r="P526" s="8" t="str">
        <f t="shared" si="26"/>
        <v>cyclic</v>
      </c>
    </row>
    <row r="527" spans="1:16" x14ac:dyDescent="0.2">
      <c r="A527" s="8" t="s">
        <v>109</v>
      </c>
      <c r="B527" s="8">
        <v>1997</v>
      </c>
      <c r="C527" s="1">
        <v>0.36917612832572738</v>
      </c>
      <c r="D527" s="6">
        <v>9181.0542951138032</v>
      </c>
      <c r="E527" s="6">
        <v>835.11080582769978</v>
      </c>
      <c r="F527" s="6">
        <v>346.02612238995602</v>
      </c>
      <c r="G527" s="6">
        <v>7407.0248467414158</v>
      </c>
      <c r="H527" s="13" t="s">
        <v>10</v>
      </c>
      <c r="I527" s="11" t="s">
        <v>7</v>
      </c>
      <c r="J527" s="1">
        <v>0.86617581860148196</v>
      </c>
      <c r="K527" s="1">
        <v>5.6625923076923074E-2</v>
      </c>
      <c r="L527" s="12">
        <v>0.6767499738264755</v>
      </c>
      <c r="M527" s="12">
        <v>0.63534180965815001</v>
      </c>
      <c r="N527" s="8">
        <f t="shared" si="24"/>
        <v>8.5499050225541755E-3</v>
      </c>
      <c r="O527" s="8" t="str">
        <f t="shared" si="25"/>
        <v>-</v>
      </c>
      <c r="P527" s="8" t="str">
        <f t="shared" si="26"/>
        <v>cyclic</v>
      </c>
    </row>
    <row r="528" spans="1:16" x14ac:dyDescent="0.2">
      <c r="A528" s="8" t="s">
        <v>127</v>
      </c>
      <c r="B528" s="8">
        <v>1997</v>
      </c>
      <c r="C528" s="1">
        <v>0.62796971579517069</v>
      </c>
      <c r="D528" s="6">
        <v>4455.9901253440903</v>
      </c>
      <c r="E528" s="6">
        <v>265.97530303108556</v>
      </c>
      <c r="F528" s="6">
        <v>123.43319888238729</v>
      </c>
      <c r="G528" s="6">
        <v>3821.0063679135665</v>
      </c>
      <c r="J528" s="1">
        <v>0.86617581860148196</v>
      </c>
      <c r="K528" s="1">
        <v>5.6625923076923074E-2</v>
      </c>
      <c r="L528" s="12">
        <v>0.6767499738264755</v>
      </c>
      <c r="M528" s="12">
        <v>0.63534180965815001</v>
      </c>
      <c r="N528" s="8">
        <f t="shared" si="24"/>
        <v>1.4543414416957804E-2</v>
      </c>
      <c r="O528" s="8" t="str">
        <f t="shared" si="25"/>
        <v>-</v>
      </c>
      <c r="P528" s="8" t="str">
        <f t="shared" si="26"/>
        <v>cyclic</v>
      </c>
    </row>
    <row r="529" spans="1:16" x14ac:dyDescent="0.2">
      <c r="A529" s="8" t="s">
        <v>105</v>
      </c>
      <c r="B529" s="8">
        <v>1997</v>
      </c>
      <c r="C529" s="1">
        <v>0.37166787538515117</v>
      </c>
      <c r="D529" s="6">
        <v>71.271052074349143</v>
      </c>
      <c r="E529" s="6">
        <v>15.2871242130488</v>
      </c>
      <c r="F529" s="6">
        <v>54.227974404396086</v>
      </c>
      <c r="J529" s="1">
        <v>0.86617581860148196</v>
      </c>
      <c r="K529" s="1">
        <v>5.6625923076923074E-2</v>
      </c>
      <c r="L529" s="12">
        <v>0.6767499738264755</v>
      </c>
      <c r="M529" s="12">
        <v>0.63534180965815001</v>
      </c>
      <c r="N529" s="8">
        <f t="shared" si="24"/>
        <v>8.6076124393227506E-3</v>
      </c>
      <c r="O529" s="8" t="str">
        <f t="shared" si="25"/>
        <v>-</v>
      </c>
      <c r="P529" s="8" t="str">
        <f t="shared" si="26"/>
        <v>cyclic</v>
      </c>
    </row>
    <row r="530" spans="1:16" x14ac:dyDescent="0.2">
      <c r="A530" s="8" t="s">
        <v>162</v>
      </c>
      <c r="B530" s="8">
        <v>1997</v>
      </c>
      <c r="C530" s="1">
        <v>8.9275835361805247E-3</v>
      </c>
      <c r="D530" s="6">
        <v>4801.4997908349569</v>
      </c>
      <c r="E530" s="6">
        <v>389.92495881256235</v>
      </c>
      <c r="F530" s="6">
        <v>8.8830586643391687</v>
      </c>
      <c r="G530" s="6">
        <v>4178.136313633946</v>
      </c>
      <c r="H530" s="13" t="s">
        <v>11</v>
      </c>
      <c r="I530" s="11" t="s">
        <v>7</v>
      </c>
      <c r="J530" s="1">
        <v>0.86617581860148196</v>
      </c>
      <c r="K530" s="1">
        <v>5.6625923076923074E-2</v>
      </c>
      <c r="L530" s="12">
        <v>0.6767499738264755</v>
      </c>
      <c r="M530" s="12">
        <v>0.63534180965815001</v>
      </c>
      <c r="N530" s="8">
        <f t="shared" si="24"/>
        <v>2.0675765700623852E-4</v>
      </c>
      <c r="O530" s="8" t="str">
        <f t="shared" si="25"/>
        <v>-</v>
      </c>
      <c r="P530" s="8" t="str">
        <f t="shared" si="26"/>
        <v>cyclic</v>
      </c>
    </row>
    <row r="531" spans="1:16" x14ac:dyDescent="0.2">
      <c r="A531" s="8" t="s">
        <v>157</v>
      </c>
      <c r="B531" s="8">
        <v>1997</v>
      </c>
      <c r="C531" s="1">
        <v>3.8884506263588663</v>
      </c>
      <c r="D531" s="6">
        <v>30751.599725244934</v>
      </c>
      <c r="E531" s="6">
        <v>1330.3929720545173</v>
      </c>
      <c r="F531" s="6">
        <v>243.25119947114817</v>
      </c>
      <c r="G531" s="6">
        <v>27157.369581721559</v>
      </c>
      <c r="H531" s="13" t="s">
        <v>12</v>
      </c>
      <c r="I531" s="11" t="s">
        <v>2</v>
      </c>
      <c r="J531" s="1">
        <v>0.86617581860148196</v>
      </c>
      <c r="K531" s="1">
        <v>5.6625923076923074E-2</v>
      </c>
      <c r="L531" s="12">
        <v>0.6767499738264755</v>
      </c>
      <c r="M531" s="12">
        <v>0.63534180965815001</v>
      </c>
      <c r="N531" s="8">
        <f t="shared" si="24"/>
        <v>9.0054261338713817E-2</v>
      </c>
      <c r="O531" s="8" t="str">
        <f t="shared" si="25"/>
        <v>profitable</v>
      </c>
      <c r="P531" s="8" t="str">
        <f t="shared" si="26"/>
        <v>cyclic</v>
      </c>
    </row>
    <row r="532" spans="1:16" x14ac:dyDescent="0.2">
      <c r="A532" s="8" t="s">
        <v>85</v>
      </c>
      <c r="B532" s="8">
        <v>1997</v>
      </c>
      <c r="C532" s="1">
        <v>1.598007325400902</v>
      </c>
      <c r="D532" s="6">
        <v>17006.409230117704</v>
      </c>
      <c r="E532" s="6">
        <v>2559.0439349884059</v>
      </c>
      <c r="F532" s="6">
        <v>39.767181229890461</v>
      </c>
      <c r="G532" s="6">
        <v>13800.24480057017</v>
      </c>
      <c r="H532" s="13" t="s">
        <v>5</v>
      </c>
      <c r="I532" s="11" t="s">
        <v>2</v>
      </c>
      <c r="J532" s="1">
        <v>0.86617581860148196</v>
      </c>
      <c r="K532" s="1">
        <v>5.6625923076923074E-2</v>
      </c>
      <c r="L532" s="12">
        <v>0.6767499738264755</v>
      </c>
      <c r="M532" s="12">
        <v>0.63534180965815001</v>
      </c>
      <c r="N532" s="8">
        <f t="shared" si="24"/>
        <v>3.7008922866943107E-2</v>
      </c>
      <c r="O532" s="8" t="str">
        <f t="shared" si="25"/>
        <v>profitable</v>
      </c>
      <c r="P532" s="8" t="str">
        <f t="shared" si="26"/>
        <v>cyclic</v>
      </c>
    </row>
    <row r="533" spans="1:16" x14ac:dyDescent="0.2">
      <c r="A533" s="8" t="s">
        <v>135</v>
      </c>
      <c r="B533" s="8">
        <v>1997</v>
      </c>
      <c r="C533" s="1">
        <v>0.51316670557198041</v>
      </c>
      <c r="D533" s="6">
        <v>21065.760456961067</v>
      </c>
      <c r="E533" s="6">
        <v>1097.9873674642483</v>
      </c>
      <c r="F533" s="6">
        <v>549.51014063121374</v>
      </c>
      <c r="G533" s="6">
        <v>17994.907734974979</v>
      </c>
      <c r="H533" s="13" t="s">
        <v>13</v>
      </c>
      <c r="I533" s="11" t="s">
        <v>2</v>
      </c>
      <c r="J533" s="1">
        <v>0.86617581860148196</v>
      </c>
      <c r="K533" s="1">
        <v>5.6625923076923074E-2</v>
      </c>
      <c r="L533" s="12">
        <v>0.6767499738264755</v>
      </c>
      <c r="M533" s="12">
        <v>0.63534180965815001</v>
      </c>
      <c r="N533" s="8">
        <f t="shared" si="24"/>
        <v>1.1884643281990057E-2</v>
      </c>
      <c r="O533" s="8" t="str">
        <f t="shared" si="25"/>
        <v>-</v>
      </c>
      <c r="P533" s="8" t="str">
        <f t="shared" si="26"/>
        <v>cyclic</v>
      </c>
    </row>
    <row r="534" spans="1:16" x14ac:dyDescent="0.2">
      <c r="A534" s="8" t="s">
        <v>136</v>
      </c>
      <c r="B534" s="8">
        <v>1997</v>
      </c>
      <c r="C534" s="1">
        <v>0.73365445480614022</v>
      </c>
      <c r="D534" s="6">
        <v>876.47900344476761</v>
      </c>
      <c r="E534" s="6">
        <v>120.54104024748617</v>
      </c>
      <c r="F534" s="6">
        <v>7.4886250367975551</v>
      </c>
      <c r="G534" s="6">
        <v>698.2497275689858</v>
      </c>
      <c r="J534" s="1">
        <v>0.86617581860148196</v>
      </c>
      <c r="K534" s="1">
        <v>5.6625923076923074E-2</v>
      </c>
      <c r="L534" s="12">
        <v>0.6767499738264755</v>
      </c>
      <c r="M534" s="12">
        <v>0.63534180965815001</v>
      </c>
      <c r="N534" s="8">
        <f t="shared" si="24"/>
        <v>1.699101167893452E-2</v>
      </c>
      <c r="O534" s="8" t="str">
        <f t="shared" si="25"/>
        <v>-</v>
      </c>
      <c r="P534" s="8" t="str">
        <f t="shared" si="26"/>
        <v>cyclic</v>
      </c>
    </row>
    <row r="535" spans="1:16" x14ac:dyDescent="0.2">
      <c r="A535" s="8" t="s">
        <v>140</v>
      </c>
      <c r="B535" s="8">
        <v>1997</v>
      </c>
      <c r="C535" s="1">
        <v>0.49613385464528925</v>
      </c>
      <c r="D535" s="6">
        <v>1661.9583012699677</v>
      </c>
      <c r="E535" s="6">
        <v>156.12492059475179</v>
      </c>
      <c r="F535" s="6">
        <v>16.52662077086357</v>
      </c>
      <c r="G535" s="6">
        <v>1422.3223000924459</v>
      </c>
      <c r="J535" s="1">
        <v>0.86617581860148196</v>
      </c>
      <c r="K535" s="1">
        <v>5.6625923076923074E-2</v>
      </c>
      <c r="L535" s="12">
        <v>0.6767499738264755</v>
      </c>
      <c r="M535" s="12">
        <v>0.63534180965815001</v>
      </c>
      <c r="N535" s="8">
        <f t="shared" si="24"/>
        <v>1.1490172332996184E-2</v>
      </c>
      <c r="O535" s="8" t="str">
        <f t="shared" si="25"/>
        <v>-</v>
      </c>
      <c r="P535" s="8" t="str">
        <f t="shared" si="26"/>
        <v>cyclic</v>
      </c>
    </row>
    <row r="536" spans="1:16" x14ac:dyDescent="0.2">
      <c r="A536" s="8" t="s">
        <v>153</v>
      </c>
      <c r="B536" s="8">
        <v>1997</v>
      </c>
      <c r="C536" s="1">
        <v>1.1021751183743613</v>
      </c>
      <c r="D536" s="6">
        <v>5842.1604425002715</v>
      </c>
      <c r="E536" s="6">
        <v>377.78822168395942</v>
      </c>
      <c r="F536" s="6">
        <v>33.053241541727139</v>
      </c>
      <c r="G536" s="6">
        <v>5129.4499217567809</v>
      </c>
      <c r="H536" s="13" t="s">
        <v>5</v>
      </c>
      <c r="I536" s="11" t="s">
        <v>2</v>
      </c>
      <c r="J536" s="1">
        <v>0.86617581860148196</v>
      </c>
      <c r="K536" s="1">
        <v>5.6625923076923074E-2</v>
      </c>
      <c r="L536" s="12">
        <v>0.6767499738264755</v>
      </c>
      <c r="M536" s="12">
        <v>0.63534180965815001</v>
      </c>
      <c r="N536" s="8">
        <f t="shared" si="24"/>
        <v>2.552573651785189E-2</v>
      </c>
      <c r="O536" s="8" t="str">
        <f t="shared" si="25"/>
        <v>profitable</v>
      </c>
      <c r="P536" s="8" t="str">
        <f t="shared" si="26"/>
        <v>cyclic</v>
      </c>
    </row>
    <row r="537" spans="1:16" x14ac:dyDescent="0.2">
      <c r="A537" s="8" t="s">
        <v>137</v>
      </c>
      <c r="B537" s="8">
        <v>1997</v>
      </c>
      <c r="C537" s="1">
        <v>0.32692307692307682</v>
      </c>
      <c r="D537" s="6">
        <v>1407.3450500188508</v>
      </c>
      <c r="E537" s="6">
        <v>116.35773936486132</v>
      </c>
      <c r="F537" s="6">
        <v>21.691189761758434</v>
      </c>
      <c r="G537" s="6">
        <v>1181.6533851167453</v>
      </c>
      <c r="H537" s="13" t="s">
        <v>1</v>
      </c>
      <c r="I537" s="11" t="s">
        <v>2</v>
      </c>
      <c r="J537" s="1">
        <v>0.86617581860148196</v>
      </c>
      <c r="K537" s="1">
        <v>5.6625923076923074E-2</v>
      </c>
      <c r="L537" s="12">
        <v>0.6767499738264755</v>
      </c>
      <c r="M537" s="12">
        <v>0.63534180965815001</v>
      </c>
      <c r="N537" s="8">
        <f t="shared" si="24"/>
        <v>7.5713488573868025E-3</v>
      </c>
      <c r="O537" s="8" t="str">
        <f t="shared" si="25"/>
        <v>-</v>
      </c>
      <c r="P537" s="8" t="str">
        <f t="shared" si="26"/>
        <v>cyclic</v>
      </c>
    </row>
    <row r="538" spans="1:16" x14ac:dyDescent="0.2">
      <c r="A538" s="8" t="s">
        <v>138</v>
      </c>
      <c r="B538" s="8">
        <v>1997</v>
      </c>
      <c r="C538" s="1">
        <v>0.45256364889754691</v>
      </c>
      <c r="D538" s="6">
        <v>20170.740650838987</v>
      </c>
      <c r="E538" s="6">
        <v>1197.6635489885193</v>
      </c>
      <c r="F538" s="6">
        <v>316.58807914185525</v>
      </c>
      <c r="G538" s="6">
        <v>17739.778026824773</v>
      </c>
      <c r="H538" s="13" t="s">
        <v>13</v>
      </c>
      <c r="I538" s="11" t="s">
        <v>2</v>
      </c>
      <c r="J538" s="1">
        <v>0.86617581860148196</v>
      </c>
      <c r="K538" s="1">
        <v>5.6625923076923074E-2</v>
      </c>
      <c r="L538" s="12">
        <v>0.6767499738264755</v>
      </c>
      <c r="M538" s="12">
        <v>0.63534180965815001</v>
      </c>
      <c r="N538" s="8">
        <f t="shared" si="24"/>
        <v>1.0481111637100748E-2</v>
      </c>
      <c r="O538" s="8" t="str">
        <f t="shared" si="25"/>
        <v>-</v>
      </c>
      <c r="P538" s="8" t="str">
        <f t="shared" si="26"/>
        <v>cyclic</v>
      </c>
    </row>
    <row r="539" spans="1:16" x14ac:dyDescent="0.2">
      <c r="A539" s="8" t="s">
        <v>139</v>
      </c>
      <c r="B539" s="8">
        <v>1997</v>
      </c>
      <c r="C539" s="1">
        <v>1.5948652378451484</v>
      </c>
      <c r="D539" s="6">
        <v>20885.000542279748</v>
      </c>
      <c r="E539" s="6">
        <v>1014.8378067108411</v>
      </c>
      <c r="F539" s="6">
        <v>187.99031126857309</v>
      </c>
      <c r="G539" s="6">
        <v>16891.755798519836</v>
      </c>
      <c r="H539" s="13" t="s">
        <v>18</v>
      </c>
      <c r="I539" s="11" t="s">
        <v>4</v>
      </c>
      <c r="J539" s="1">
        <v>0.86617581860148196</v>
      </c>
      <c r="K539" s="1">
        <v>5.6625923076923074E-2</v>
      </c>
      <c r="L539" s="12">
        <v>0.6767499738264755</v>
      </c>
      <c r="M539" s="12">
        <v>0.63534180965815001</v>
      </c>
      <c r="N539" s="8">
        <f t="shared" si="24"/>
        <v>3.6936153941454677E-2</v>
      </c>
      <c r="O539" s="8" t="str">
        <f t="shared" si="25"/>
        <v>profitable</v>
      </c>
      <c r="P539" s="8" t="str">
        <f t="shared" si="26"/>
        <v>cyclic</v>
      </c>
    </row>
    <row r="540" spans="1:16" x14ac:dyDescent="0.2">
      <c r="A540" s="8" t="s">
        <v>99</v>
      </c>
      <c r="B540" s="8">
        <v>1997</v>
      </c>
      <c r="C540" s="1">
        <v>1.2223079835924653</v>
      </c>
      <c r="D540" s="6">
        <v>2121.0884845605215</v>
      </c>
      <c r="E540" s="6">
        <v>180.96649744095609</v>
      </c>
      <c r="F540" s="6">
        <v>19.625362165400489</v>
      </c>
      <c r="G540" s="6">
        <v>1855.6296384285251</v>
      </c>
      <c r="J540" s="1">
        <v>0.86617581860148196</v>
      </c>
      <c r="K540" s="1">
        <v>5.6625923076923074E-2</v>
      </c>
      <c r="L540" s="12">
        <v>0.6767499738264755</v>
      </c>
      <c r="M540" s="12">
        <v>0.63534180965815001</v>
      </c>
      <c r="N540" s="8">
        <f t="shared" si="24"/>
        <v>2.8307944003369074E-2</v>
      </c>
      <c r="O540" s="8" t="str">
        <f t="shared" si="25"/>
        <v>profitable</v>
      </c>
      <c r="P540" s="8" t="str">
        <f t="shared" si="26"/>
        <v>cyclic</v>
      </c>
    </row>
    <row r="541" spans="1:16" x14ac:dyDescent="0.2">
      <c r="A541" s="8" t="s">
        <v>129</v>
      </c>
      <c r="B541" s="8">
        <v>1997</v>
      </c>
      <c r="C541" s="1">
        <v>1.0987064002356703</v>
      </c>
      <c r="D541" s="6">
        <v>32104.923383619025</v>
      </c>
      <c r="E541" s="6">
        <v>1987.3261476963442</v>
      </c>
      <c r="F541" s="6">
        <v>576.36589938386703</v>
      </c>
      <c r="G541" s="6">
        <v>27497.198221322444</v>
      </c>
      <c r="H541" s="13" t="s">
        <v>14</v>
      </c>
      <c r="I541" s="11" t="s">
        <v>7</v>
      </c>
      <c r="J541" s="1">
        <v>0.86617581860148196</v>
      </c>
      <c r="K541" s="1">
        <v>5.6625923076923074E-2</v>
      </c>
      <c r="L541" s="12">
        <v>0.6767499738264755</v>
      </c>
      <c r="M541" s="12">
        <v>0.63534180965815001</v>
      </c>
      <c r="N541" s="8">
        <f t="shared" si="24"/>
        <v>2.5445403017497144E-2</v>
      </c>
      <c r="O541" s="8" t="str">
        <f t="shared" si="25"/>
        <v>profitable</v>
      </c>
      <c r="P541" s="8" t="str">
        <f t="shared" si="26"/>
        <v>cyclic</v>
      </c>
    </row>
    <row r="542" spans="1:16" x14ac:dyDescent="0.2">
      <c r="A542" s="8" t="s">
        <v>158</v>
      </c>
      <c r="B542" s="8">
        <v>1997</v>
      </c>
      <c r="C542" s="1">
        <v>2.0005349659849081</v>
      </c>
      <c r="D542" s="6">
        <v>6664.876282749824</v>
      </c>
      <c r="E542" s="6">
        <v>403.352838188889</v>
      </c>
      <c r="F542" s="6">
        <v>56.293802000754035</v>
      </c>
      <c r="G542" s="6">
        <v>5789.998295692234</v>
      </c>
      <c r="J542" s="1">
        <v>0.86617581860148196</v>
      </c>
      <c r="K542" s="1">
        <v>5.6625923076923074E-2</v>
      </c>
      <c r="L542" s="12">
        <v>0.6767499738264755</v>
      </c>
      <c r="M542" s="12">
        <v>0.63534180965815001</v>
      </c>
      <c r="N542" s="8">
        <f t="shared" si="24"/>
        <v>4.6331229570667862E-2</v>
      </c>
      <c r="O542" s="8" t="str">
        <f t="shared" si="25"/>
        <v>profitable</v>
      </c>
      <c r="P542" s="8" t="str">
        <f t="shared" si="26"/>
        <v>cyclic</v>
      </c>
    </row>
    <row r="543" spans="1:16" x14ac:dyDescent="0.2">
      <c r="A543" s="8" t="s">
        <v>106</v>
      </c>
      <c r="B543" s="8">
        <v>1997</v>
      </c>
      <c r="C543" s="1">
        <v>1.1232654613039355</v>
      </c>
      <c r="D543" s="6">
        <v>135423.77870854791</v>
      </c>
      <c r="E543" s="6">
        <v>5100.0118785086797</v>
      </c>
      <c r="F543" s="6">
        <v>510.7758731995022</v>
      </c>
      <c r="G543" s="6">
        <v>113620.51779968705</v>
      </c>
      <c r="H543" s="13" t="s">
        <v>15</v>
      </c>
      <c r="I543" s="11" t="s">
        <v>7</v>
      </c>
      <c r="J543" s="1">
        <v>0.86617581860148196</v>
      </c>
      <c r="K543" s="1">
        <v>5.6625923076923074E-2</v>
      </c>
      <c r="L543" s="12">
        <v>0.6767499738264755</v>
      </c>
      <c r="M543" s="12">
        <v>0.63534180965815001</v>
      </c>
      <c r="N543" s="8">
        <f t="shared" si="24"/>
        <v>2.6014176628426585E-2</v>
      </c>
      <c r="O543" s="8" t="str">
        <f t="shared" si="25"/>
        <v>profitable</v>
      </c>
      <c r="P543" s="8" t="str">
        <f t="shared" si="26"/>
        <v>cyclic</v>
      </c>
    </row>
    <row r="544" spans="1:16" x14ac:dyDescent="0.2">
      <c r="A544" s="8" t="s">
        <v>143</v>
      </c>
      <c r="B544" s="8">
        <v>1997</v>
      </c>
      <c r="C544" s="1">
        <v>0.88391829372398201</v>
      </c>
      <c r="D544" s="6">
        <v>1061.8353845279844</v>
      </c>
      <c r="E544" s="6">
        <v>77.261952103787181</v>
      </c>
      <c r="F544" s="6">
        <v>12.911422477237164</v>
      </c>
      <c r="G544" s="6">
        <v>918.26036658110706</v>
      </c>
      <c r="H544" s="13" t="s">
        <v>19</v>
      </c>
      <c r="I544" s="11" t="s">
        <v>4</v>
      </c>
      <c r="J544" s="1">
        <v>0.86617581860148196</v>
      </c>
      <c r="K544" s="1">
        <v>5.6625923076923074E-2</v>
      </c>
      <c r="L544" s="12">
        <v>0.6767499738264755</v>
      </c>
      <c r="M544" s="12">
        <v>0.63534180965815001</v>
      </c>
      <c r="N544" s="8">
        <f t="shared" si="24"/>
        <v>2.0471035040408175E-2</v>
      </c>
      <c r="O544" s="8" t="str">
        <f t="shared" si="25"/>
        <v>profitable</v>
      </c>
      <c r="P544" s="8" t="str">
        <f t="shared" si="26"/>
        <v>cyclic</v>
      </c>
    </row>
    <row r="545" spans="1:16" x14ac:dyDescent="0.2">
      <c r="A545" s="8" t="s">
        <v>86</v>
      </c>
      <c r="B545" s="8">
        <v>1997</v>
      </c>
      <c r="C545" s="1">
        <v>1.9535177427846391</v>
      </c>
      <c r="D545" s="6">
        <v>90325.729366255749</v>
      </c>
      <c r="E545" s="6">
        <v>3359.0356716780207</v>
      </c>
      <c r="F545" s="6">
        <v>1964.0855872373174</v>
      </c>
      <c r="G545" s="6">
        <v>76544.077014052804</v>
      </c>
      <c r="J545" s="1">
        <v>0.86617581860148196</v>
      </c>
      <c r="K545" s="1">
        <v>5.6625923076923074E-2</v>
      </c>
      <c r="L545" s="12">
        <v>0.6767499738264755</v>
      </c>
      <c r="M545" s="12">
        <v>0.63534180965815001</v>
      </c>
      <c r="N545" s="8">
        <f t="shared" si="24"/>
        <v>4.5242337949723592E-2</v>
      </c>
      <c r="O545" s="8" t="str">
        <f t="shared" si="25"/>
        <v>profitable</v>
      </c>
      <c r="P545" s="8" t="str">
        <f t="shared" si="26"/>
        <v>cyclic</v>
      </c>
    </row>
    <row r="546" spans="1:16" x14ac:dyDescent="0.2">
      <c r="A546" s="8" t="s">
        <v>146</v>
      </c>
      <c r="B546" s="8">
        <v>1998</v>
      </c>
      <c r="C546" s="1">
        <v>-0.15996183040114267</v>
      </c>
      <c r="D546" s="6">
        <v>15238.57726453439</v>
      </c>
      <c r="E546" s="6">
        <v>662.09774463272174</v>
      </c>
      <c r="F546" s="6">
        <v>98.126810827002444</v>
      </c>
      <c r="G546" s="6">
        <v>8134.7126175585026</v>
      </c>
      <c r="H546" s="13" t="s">
        <v>8</v>
      </c>
      <c r="I546" s="11" t="s">
        <v>7</v>
      </c>
      <c r="J546" s="1">
        <v>0.19217740409713008</v>
      </c>
      <c r="K546" s="1">
        <v>3.5023076923076928E-2</v>
      </c>
      <c r="L546" s="12">
        <v>2.4600146959854855E-2</v>
      </c>
      <c r="M546" s="12">
        <v>0.13548856848647009</v>
      </c>
      <c r="N546" s="8">
        <f t="shared" si="24"/>
        <v>-2.5404865607971013E-2</v>
      </c>
      <c r="O546" s="8" t="str">
        <f t="shared" si="25"/>
        <v>-</v>
      </c>
      <c r="P546" s="8" t="str">
        <f t="shared" si="26"/>
        <v>anticyclic</v>
      </c>
    </row>
    <row r="547" spans="1:16" x14ac:dyDescent="0.2">
      <c r="A547" s="8" t="s">
        <v>152</v>
      </c>
      <c r="B547" s="8">
        <v>1998</v>
      </c>
      <c r="C547" s="1">
        <v>0.53453475273423801</v>
      </c>
      <c r="D547" s="6">
        <v>6905.8292490200238</v>
      </c>
      <c r="E547" s="6">
        <v>436.94835947466009</v>
      </c>
      <c r="F547" s="6">
        <v>25.40967943520274</v>
      </c>
      <c r="G547" s="6">
        <v>5938.4796541804608</v>
      </c>
      <c r="H547" s="13" t="s">
        <v>1</v>
      </c>
      <c r="I547" s="11" t="s">
        <v>2</v>
      </c>
      <c r="J547" s="1">
        <v>0.19217740409713008</v>
      </c>
      <c r="K547" s="1">
        <v>3.5023076923076928E-2</v>
      </c>
      <c r="L547" s="12">
        <v>2.4600146959854855E-2</v>
      </c>
      <c r="M547" s="12">
        <v>0.13548856848647009</v>
      </c>
      <c r="N547" s="8">
        <f t="shared" si="24"/>
        <v>8.4893899513082391E-2</v>
      </c>
      <c r="O547" s="8" t="str">
        <f t="shared" si="25"/>
        <v>profitable</v>
      </c>
      <c r="P547" s="8" t="str">
        <f t="shared" si="26"/>
        <v>cyclic</v>
      </c>
    </row>
    <row r="548" spans="1:16" x14ac:dyDescent="0.2">
      <c r="A548" s="8" t="s">
        <v>108</v>
      </c>
      <c r="B548" s="8">
        <v>1998</v>
      </c>
      <c r="C548" s="1">
        <v>4.8697554484647979E-2</v>
      </c>
      <c r="D548" s="6">
        <v>1887.0302178931661</v>
      </c>
      <c r="E548" s="6">
        <v>172.39331291607061</v>
      </c>
      <c r="F548" s="6">
        <v>17.559534569042544</v>
      </c>
      <c r="G548" s="6">
        <v>1597.401188883782</v>
      </c>
      <c r="H548" s="13" t="s">
        <v>3</v>
      </c>
      <c r="I548" s="11" t="s">
        <v>4</v>
      </c>
      <c r="J548" s="1">
        <v>0.19217740409713008</v>
      </c>
      <c r="K548" s="1">
        <v>3.5023076923076928E-2</v>
      </c>
      <c r="L548" s="12">
        <v>2.4600146959854855E-2</v>
      </c>
      <c r="M548" s="12">
        <v>0.13548856848647009</v>
      </c>
      <c r="N548" s="8">
        <f t="shared" si="24"/>
        <v>7.7340627074400526E-3</v>
      </c>
      <c r="O548" s="8" t="str">
        <f t="shared" si="25"/>
        <v>-</v>
      </c>
      <c r="P548" s="8" t="str">
        <f t="shared" si="26"/>
        <v>cyclic</v>
      </c>
    </row>
    <row r="549" spans="1:16" x14ac:dyDescent="0.2">
      <c r="A549" s="8" t="s">
        <v>102</v>
      </c>
      <c r="B549" s="8">
        <v>1998</v>
      </c>
      <c r="C549" s="1">
        <v>4.6262460890634386E-3</v>
      </c>
      <c r="D549" s="6">
        <v>2643.7428664390818</v>
      </c>
      <c r="E549" s="6">
        <v>256.67907884747484</v>
      </c>
      <c r="F549" s="6">
        <v>29.95450014719022</v>
      </c>
      <c r="G549" s="6">
        <v>2242.97231274564</v>
      </c>
      <c r="H549" s="13" t="s">
        <v>5</v>
      </c>
      <c r="I549" s="11" t="s">
        <v>2</v>
      </c>
      <c r="J549" s="1">
        <v>0.19217740409713008</v>
      </c>
      <c r="K549" s="1">
        <v>3.5023076923076928E-2</v>
      </c>
      <c r="L549" s="12">
        <v>2.4600146959854855E-2</v>
      </c>
      <c r="M549" s="12">
        <v>0.13548856848647009</v>
      </c>
      <c r="N549" s="8">
        <f t="shared" si="24"/>
        <v>7.3473252879968675E-4</v>
      </c>
      <c r="O549" s="8" t="str">
        <f t="shared" si="25"/>
        <v>-</v>
      </c>
      <c r="P549" s="8" t="str">
        <f t="shared" si="26"/>
        <v>cyclic</v>
      </c>
    </row>
    <row r="550" spans="1:16" x14ac:dyDescent="0.2">
      <c r="A550" s="8" t="s">
        <v>156</v>
      </c>
      <c r="B550" s="8">
        <v>1998</v>
      </c>
      <c r="C550" s="1">
        <v>1.4100372422519081</v>
      </c>
      <c r="D550" s="6">
        <v>9162.2036182970369</v>
      </c>
      <c r="E550" s="6">
        <v>585.66212356747781</v>
      </c>
      <c r="F550" s="6">
        <v>67.139396881633246</v>
      </c>
      <c r="G550" s="6">
        <v>8092.8796087322544</v>
      </c>
      <c r="J550" s="1">
        <v>0.19217740409713008</v>
      </c>
      <c r="K550" s="1">
        <v>3.5023076923076928E-2</v>
      </c>
      <c r="L550" s="12">
        <v>2.4600146959854855E-2</v>
      </c>
      <c r="M550" s="12">
        <v>0.13548856848647009</v>
      </c>
      <c r="N550" s="8">
        <f t="shared" si="24"/>
        <v>0.2239397145669815</v>
      </c>
      <c r="O550" s="8" t="str">
        <f t="shared" si="25"/>
        <v>profitable</v>
      </c>
      <c r="P550" s="8" t="str">
        <f t="shared" si="26"/>
        <v>cyclic</v>
      </c>
    </row>
    <row r="551" spans="1:16" x14ac:dyDescent="0.2">
      <c r="A551" s="8" t="s">
        <v>104</v>
      </c>
      <c r="B551" s="8">
        <v>1998</v>
      </c>
      <c r="C551" s="1">
        <v>-8.0849577788393578E-2</v>
      </c>
      <c r="D551" s="6">
        <v>35527.586545264872</v>
      </c>
      <c r="E551" s="6">
        <v>1100.5696519596959</v>
      </c>
      <c r="F551" s="6">
        <v>1466.7375934141419</v>
      </c>
      <c r="G551" s="6">
        <v>29112.158944775267</v>
      </c>
      <c r="H551" s="13" t="s">
        <v>20</v>
      </c>
      <c r="I551" s="11" t="s">
        <v>21</v>
      </c>
      <c r="J551" s="1">
        <v>0.19217740409713008</v>
      </c>
      <c r="K551" s="1">
        <v>3.5023076923076928E-2</v>
      </c>
      <c r="L551" s="12">
        <v>2.4600146959854855E-2</v>
      </c>
      <c r="M551" s="12">
        <v>0.13548856848647009</v>
      </c>
      <c r="N551" s="8">
        <f t="shared" si="24"/>
        <v>-1.2840392317495416E-2</v>
      </c>
      <c r="O551" s="8" t="str">
        <f t="shared" si="25"/>
        <v>-</v>
      </c>
      <c r="P551" s="8" t="str">
        <f t="shared" si="26"/>
        <v>anticyclic</v>
      </c>
    </row>
    <row r="552" spans="1:16" x14ac:dyDescent="0.2">
      <c r="A552" s="8" t="s">
        <v>151</v>
      </c>
      <c r="B552" s="8">
        <v>1998</v>
      </c>
      <c r="C552" s="1">
        <v>0.67290286553558609</v>
      </c>
      <c r="D552" s="6">
        <v>21374.085225717492</v>
      </c>
      <c r="E552" s="6">
        <v>513.40980338485861</v>
      </c>
      <c r="F552" s="6">
        <v>1083.0101173906532</v>
      </c>
      <c r="G552" s="6">
        <v>19093.928016237409</v>
      </c>
      <c r="H552" s="13" t="s">
        <v>6</v>
      </c>
      <c r="I552" s="11" t="s">
        <v>7</v>
      </c>
      <c r="J552" s="1">
        <v>0.19217740409713008</v>
      </c>
      <c r="K552" s="1">
        <v>3.5023076923076928E-2</v>
      </c>
      <c r="L552" s="12">
        <v>2.4600146959854855E-2</v>
      </c>
      <c r="M552" s="12">
        <v>0.13548856848647009</v>
      </c>
      <c r="N552" s="8">
        <f t="shared" si="24"/>
        <v>0.10686928764993701</v>
      </c>
      <c r="O552" s="8" t="str">
        <f t="shared" si="25"/>
        <v>profitable</v>
      </c>
      <c r="P552" s="8" t="str">
        <f t="shared" si="26"/>
        <v>cyclic</v>
      </c>
    </row>
    <row r="553" spans="1:16" x14ac:dyDescent="0.2">
      <c r="A553" s="8" t="s">
        <v>81</v>
      </c>
      <c r="B553" s="8">
        <v>1998</v>
      </c>
      <c r="C553" s="1">
        <v>0.26954243065940031</v>
      </c>
      <c r="D553" s="6">
        <v>105146.49299942674</v>
      </c>
      <c r="E553" s="6">
        <v>4698.7248679161485</v>
      </c>
      <c r="F553" s="6">
        <v>946.66549603102885</v>
      </c>
      <c r="G553" s="6">
        <v>90972.333403915793</v>
      </c>
      <c r="H553" s="13" t="s">
        <v>5</v>
      </c>
      <c r="I553" s="11" t="s">
        <v>2</v>
      </c>
      <c r="J553" s="1">
        <v>0.19217740409713008</v>
      </c>
      <c r="K553" s="1">
        <v>3.5023076923076928E-2</v>
      </c>
      <c r="L553" s="12">
        <v>2.4600146959854855E-2</v>
      </c>
      <c r="M553" s="12">
        <v>0.13548856848647009</v>
      </c>
      <c r="N553" s="8">
        <f t="shared" si="24"/>
        <v>4.2808270006511474E-2</v>
      </c>
      <c r="O553" s="8" t="str">
        <f t="shared" si="25"/>
        <v>profitable</v>
      </c>
      <c r="P553" s="8" t="str">
        <f t="shared" si="26"/>
        <v>cyclic</v>
      </c>
    </row>
    <row r="554" spans="1:16" x14ac:dyDescent="0.2">
      <c r="A554" s="8" t="s">
        <v>148</v>
      </c>
      <c r="B554" s="8">
        <v>1998</v>
      </c>
      <c r="C554" s="1">
        <v>0.17117769923656259</v>
      </c>
      <c r="D554" s="6">
        <v>20940.261430482322</v>
      </c>
      <c r="E554" s="6">
        <v>1389.7855154498084</v>
      </c>
      <c r="F554" s="6">
        <v>437.43899352879509</v>
      </c>
      <c r="G554" s="6">
        <v>17933.965820882422</v>
      </c>
      <c r="J554" s="1">
        <v>0.19217740409713008</v>
      </c>
      <c r="K554" s="1">
        <v>3.5023076923076928E-2</v>
      </c>
      <c r="L554" s="12">
        <v>2.4600146959854855E-2</v>
      </c>
      <c r="M554" s="12">
        <v>0.13548856848647009</v>
      </c>
      <c r="N554" s="8">
        <f t="shared" si="24"/>
        <v>2.7186150804107641E-2</v>
      </c>
      <c r="O554" s="8" t="str">
        <f t="shared" si="25"/>
        <v>-</v>
      </c>
      <c r="P554" s="8" t="str">
        <f t="shared" si="26"/>
        <v>cyclic</v>
      </c>
    </row>
    <row r="555" spans="1:16" x14ac:dyDescent="0.2">
      <c r="A555" s="8" t="s">
        <v>141</v>
      </c>
      <c r="B555" s="8">
        <v>1998</v>
      </c>
      <c r="C555" s="1">
        <v>0.51321702825714233</v>
      </c>
      <c r="D555" s="6">
        <v>14012.043774886768</v>
      </c>
      <c r="E555" s="6">
        <v>821.68292645137308</v>
      </c>
      <c r="F555" s="6">
        <v>292.8310617837389</v>
      </c>
      <c r="G555" s="6">
        <v>12251.3905602008</v>
      </c>
      <c r="J555" s="1">
        <v>0.19217740409713008</v>
      </c>
      <c r="K555" s="1">
        <v>3.5023076923076928E-2</v>
      </c>
      <c r="L555" s="12">
        <v>2.4600146959854855E-2</v>
      </c>
      <c r="M555" s="12">
        <v>0.13548856848647009</v>
      </c>
      <c r="N555" s="8">
        <f t="shared" si="24"/>
        <v>8.1508254799901481E-2</v>
      </c>
      <c r="O555" s="8" t="str">
        <f t="shared" si="25"/>
        <v>profitable</v>
      </c>
      <c r="P555" s="8" t="str">
        <f t="shared" si="26"/>
        <v>cyclic</v>
      </c>
    </row>
    <row r="556" spans="1:16" x14ac:dyDescent="0.2">
      <c r="A556" s="8" t="s">
        <v>133</v>
      </c>
      <c r="B556" s="8">
        <v>1998</v>
      </c>
      <c r="C556" s="1">
        <v>0.4040625714401338</v>
      </c>
      <c r="D556" s="6">
        <v>1503.7159073889491</v>
      </c>
      <c r="E556" s="6">
        <v>111.2448160638754</v>
      </c>
      <c r="F556" s="6">
        <v>123.94965578147678</v>
      </c>
      <c r="G556" s="6">
        <v>1325.2284030636224</v>
      </c>
      <c r="H556" s="13" t="s">
        <v>22</v>
      </c>
      <c r="I556" s="11" t="s">
        <v>7</v>
      </c>
      <c r="J556" s="1">
        <v>0.19217740409713008</v>
      </c>
      <c r="K556" s="1">
        <v>3.5023076923076928E-2</v>
      </c>
      <c r="L556" s="12">
        <v>2.4600146959854855E-2</v>
      </c>
      <c r="M556" s="12">
        <v>0.13548856848647009</v>
      </c>
      <c r="N556" s="8">
        <f t="shared" si="24"/>
        <v>6.4172529777294027E-2</v>
      </c>
      <c r="O556" s="8" t="str">
        <f t="shared" si="25"/>
        <v>profitable</v>
      </c>
      <c r="P556" s="8" t="str">
        <f t="shared" si="26"/>
        <v>cyclic</v>
      </c>
    </row>
    <row r="557" spans="1:16" x14ac:dyDescent="0.2">
      <c r="A557" s="8" t="s">
        <v>163</v>
      </c>
      <c r="B557" s="8">
        <v>1998</v>
      </c>
      <c r="C557" s="1">
        <v>7.1296926229508173E-2</v>
      </c>
      <c r="D557" s="6">
        <v>1279.7801959437477</v>
      </c>
      <c r="E557" s="6">
        <v>64.608758076094759</v>
      </c>
      <c r="F557" s="6">
        <v>12.394965578147676</v>
      </c>
      <c r="G557" s="6">
        <v>1104.1848502533223</v>
      </c>
      <c r="H557" s="13" t="s">
        <v>16</v>
      </c>
      <c r="I557" s="11" t="s">
        <v>17</v>
      </c>
      <c r="J557" s="1">
        <v>0.19217740409713008</v>
      </c>
      <c r="K557" s="1">
        <v>3.5023076923076928E-2</v>
      </c>
      <c r="L557" s="12">
        <v>2.4600146959854855E-2</v>
      </c>
      <c r="M557" s="12">
        <v>0.13548856848647009</v>
      </c>
      <c r="N557" s="8">
        <f t="shared" si="24"/>
        <v>1.1323256457992743E-2</v>
      </c>
      <c r="O557" s="8" t="str">
        <f t="shared" si="25"/>
        <v>-</v>
      </c>
      <c r="P557" s="8" t="str">
        <f t="shared" si="26"/>
        <v>cyclic</v>
      </c>
    </row>
    <row r="558" spans="1:16" x14ac:dyDescent="0.2">
      <c r="A558" s="8" t="s">
        <v>142</v>
      </c>
      <c r="B558" s="8">
        <v>1998</v>
      </c>
      <c r="C558" s="1">
        <v>0.51361836031803787</v>
      </c>
      <c r="D558" s="6">
        <v>4494.1046444968933</v>
      </c>
      <c r="E558" s="6">
        <v>372.36542424351978</v>
      </c>
      <c r="F558" s="6">
        <v>59.909000294380441</v>
      </c>
      <c r="G558" s="6">
        <v>3872.3938293729702</v>
      </c>
      <c r="J558" s="1">
        <v>0.19217740409713008</v>
      </c>
      <c r="K558" s="1">
        <v>3.5023076923076928E-2</v>
      </c>
      <c r="L558" s="12">
        <v>2.4600146959854855E-2</v>
      </c>
      <c r="M558" s="12">
        <v>0.13548856848647009</v>
      </c>
      <c r="N558" s="8">
        <f t="shared" si="24"/>
        <v>8.1571993674642115E-2</v>
      </c>
      <c r="O558" s="8" t="str">
        <f t="shared" si="25"/>
        <v>profitable</v>
      </c>
      <c r="P558" s="8" t="str">
        <f t="shared" si="26"/>
        <v>cyclic</v>
      </c>
    </row>
    <row r="559" spans="1:16" x14ac:dyDescent="0.2">
      <c r="A559" s="8" t="s">
        <v>107</v>
      </c>
      <c r="B559" s="8">
        <v>1998</v>
      </c>
      <c r="C559" s="1">
        <v>-0.2202370625080492</v>
      </c>
      <c r="D559" s="6">
        <v>106968.55293941445</v>
      </c>
      <c r="E559" s="6">
        <v>3693.6997422880077</v>
      </c>
      <c r="F559" s="6">
        <v>1938.7791991819324</v>
      </c>
      <c r="G559" s="6">
        <v>91011.067671347497</v>
      </c>
      <c r="H559" s="13" t="s">
        <v>6</v>
      </c>
      <c r="I559" s="11" t="s">
        <v>7</v>
      </c>
      <c r="J559" s="1">
        <v>0.19217740409713008</v>
      </c>
      <c r="K559" s="1">
        <v>3.5023076923076928E-2</v>
      </c>
      <c r="L559" s="12">
        <v>2.4600146959854855E-2</v>
      </c>
      <c r="M559" s="12">
        <v>0.13548856848647009</v>
      </c>
      <c r="N559" s="8">
        <f t="shared" si="24"/>
        <v>-3.4977675367181431E-2</v>
      </c>
      <c r="O559" s="8" t="str">
        <f t="shared" si="25"/>
        <v>-</v>
      </c>
      <c r="P559" s="8" t="str">
        <f t="shared" si="26"/>
        <v>anticyclic</v>
      </c>
    </row>
    <row r="560" spans="1:16" x14ac:dyDescent="0.2">
      <c r="A560" s="8" t="s">
        <v>97</v>
      </c>
      <c r="B560" s="8">
        <v>1998</v>
      </c>
      <c r="C560" s="1">
        <v>-0.12727422070721586</v>
      </c>
      <c r="D560" s="6">
        <v>11309.837987470757</v>
      </c>
      <c r="E560" s="6">
        <v>735.95108120251837</v>
      </c>
      <c r="F560" s="6">
        <v>126.5319402769242</v>
      </c>
      <c r="G560" s="6">
        <v>9869.4913416000873</v>
      </c>
      <c r="J560" s="1">
        <v>0.19217740409713008</v>
      </c>
      <c r="K560" s="1">
        <v>3.5023076923076928E-2</v>
      </c>
      <c r="L560" s="12">
        <v>2.4600146959854855E-2</v>
      </c>
      <c r="M560" s="12">
        <v>0.13548856848647009</v>
      </c>
      <c r="N560" s="8">
        <f t="shared" si="24"/>
        <v>-2.0213475079133399E-2</v>
      </c>
      <c r="O560" s="8" t="str">
        <f t="shared" si="25"/>
        <v>-</v>
      </c>
      <c r="P560" s="8" t="str">
        <f t="shared" si="26"/>
        <v>anticyclic</v>
      </c>
    </row>
    <row r="561" spans="1:16" x14ac:dyDescent="0.2">
      <c r="A561" s="8" t="s">
        <v>91</v>
      </c>
      <c r="B561" s="8">
        <v>1998</v>
      </c>
      <c r="C561" s="1">
        <v>-5.8807962188069718E-2</v>
      </c>
      <c r="D561" s="6">
        <v>13930.908396039811</v>
      </c>
      <c r="E561" s="6">
        <v>858.3513662867266</v>
      </c>
      <c r="F561" s="6">
        <v>285.08420829739657</v>
      </c>
      <c r="G561" s="6">
        <v>11616.148574320732</v>
      </c>
      <c r="H561" s="13" t="s">
        <v>8</v>
      </c>
      <c r="I561" s="11" t="s">
        <v>7</v>
      </c>
      <c r="J561" s="1">
        <v>0.19217740409713008</v>
      </c>
      <c r="K561" s="1">
        <v>3.5023076923076928E-2</v>
      </c>
      <c r="L561" s="12">
        <v>2.4600146959854855E-2</v>
      </c>
      <c r="M561" s="12">
        <v>0.13548856848647009</v>
      </c>
      <c r="N561" s="8">
        <f t="shared" si="24"/>
        <v>-9.339780448373013E-3</v>
      </c>
      <c r="O561" s="8" t="str">
        <f t="shared" si="25"/>
        <v>-</v>
      </c>
      <c r="P561" s="8" t="str">
        <f t="shared" si="26"/>
        <v>anticyclic</v>
      </c>
    </row>
    <row r="562" spans="1:16" x14ac:dyDescent="0.2">
      <c r="A562" s="8" t="s">
        <v>125</v>
      </c>
      <c r="B562" s="8">
        <v>1998</v>
      </c>
      <c r="C562" s="1">
        <v>5.1361070781907334E-3</v>
      </c>
      <c r="D562" s="6">
        <v>6536.794971775631</v>
      </c>
      <c r="E562" s="6">
        <v>558.28990791573494</v>
      </c>
      <c r="F562" s="6">
        <v>6565.2001012255532</v>
      </c>
      <c r="G562" s="6">
        <v>5579.2838808637234</v>
      </c>
      <c r="H562" s="13" t="s">
        <v>9</v>
      </c>
      <c r="I562" s="11" t="s">
        <v>2</v>
      </c>
      <c r="J562" s="1">
        <v>0.19217740409713008</v>
      </c>
      <c r="K562" s="1">
        <v>3.5023076923076928E-2</v>
      </c>
      <c r="L562" s="12">
        <v>2.4600146959854855E-2</v>
      </c>
      <c r="M562" s="12">
        <v>0.13548856848647009</v>
      </c>
      <c r="N562" s="8">
        <f t="shared" si="24"/>
        <v>8.157077831778309E-4</v>
      </c>
      <c r="O562" s="8" t="str">
        <f t="shared" si="25"/>
        <v>-</v>
      </c>
      <c r="P562" s="8" t="str">
        <f t="shared" si="26"/>
        <v>cyclic</v>
      </c>
    </row>
    <row r="563" spans="1:16" x14ac:dyDescent="0.2">
      <c r="A563" s="8" t="s">
        <v>111</v>
      </c>
      <c r="B563" s="8">
        <v>1998</v>
      </c>
      <c r="C563" s="1">
        <v>-1.5380396459507359E-2</v>
      </c>
      <c r="D563" s="6">
        <v>8636.8636605432093</v>
      </c>
      <c r="E563" s="6">
        <v>511.29233009859166</v>
      </c>
      <c r="F563" s="6">
        <v>144.60793174505625</v>
      </c>
      <c r="G563" s="6">
        <v>7420.4527261177427</v>
      </c>
      <c r="H563" s="13" t="s">
        <v>18</v>
      </c>
      <c r="I563" s="11" t="s">
        <v>4</v>
      </c>
      <c r="J563" s="1">
        <v>0.19217740409713008</v>
      </c>
      <c r="K563" s="1">
        <v>3.5023076923076928E-2</v>
      </c>
      <c r="L563" s="12">
        <v>2.4600146959854855E-2</v>
      </c>
      <c r="M563" s="12">
        <v>0.13548856848647009</v>
      </c>
      <c r="N563" s="8">
        <f t="shared" si="24"/>
        <v>-2.4426883842928724E-3</v>
      </c>
      <c r="O563" s="8" t="str">
        <f t="shared" si="25"/>
        <v>-</v>
      </c>
      <c r="P563" s="8" t="str">
        <f t="shared" si="26"/>
        <v>anticyclic</v>
      </c>
    </row>
    <row r="564" spans="1:16" x14ac:dyDescent="0.2">
      <c r="A564" s="8" t="s">
        <v>126</v>
      </c>
      <c r="B564" s="8">
        <v>1998</v>
      </c>
      <c r="C564" s="1">
        <v>-0.15932321437121727</v>
      </c>
      <c r="D564" s="6">
        <v>5696.0031400579473</v>
      </c>
      <c r="E564" s="6">
        <v>295.41334627918633</v>
      </c>
      <c r="F564" s="6">
        <v>12.394965578147676</v>
      </c>
      <c r="G564" s="6">
        <v>5198.6551462347716</v>
      </c>
      <c r="H564" s="13" t="s">
        <v>5</v>
      </c>
      <c r="I564" s="11" t="s">
        <v>2</v>
      </c>
      <c r="J564" s="1">
        <v>0.19217740409713008</v>
      </c>
      <c r="K564" s="1">
        <v>3.5023076923076928E-2</v>
      </c>
      <c r="L564" s="12">
        <v>2.4600146959854855E-2</v>
      </c>
      <c r="M564" s="12">
        <v>0.13548856848647009</v>
      </c>
      <c r="N564" s="8">
        <f t="shared" si="24"/>
        <v>-2.530344169718764E-2</v>
      </c>
      <c r="O564" s="8" t="str">
        <f t="shared" si="25"/>
        <v>-</v>
      </c>
      <c r="P564" s="8" t="str">
        <f t="shared" si="26"/>
        <v>anticyclic</v>
      </c>
    </row>
    <row r="565" spans="1:16" x14ac:dyDescent="0.2">
      <c r="A565" s="8" t="s">
        <v>109</v>
      </c>
      <c r="B565" s="8">
        <v>1998</v>
      </c>
      <c r="C565" s="1">
        <v>0.13068892388971681</v>
      </c>
      <c r="D565" s="6">
        <v>9747.0910565158792</v>
      </c>
      <c r="E565" s="6">
        <v>960.09337540735555</v>
      </c>
      <c r="F565" s="6">
        <v>351.70714827994033</v>
      </c>
      <c r="G565" s="6">
        <v>7790.7523227649044</v>
      </c>
      <c r="H565" s="13" t="s">
        <v>10</v>
      </c>
      <c r="I565" s="11" t="s">
        <v>7</v>
      </c>
      <c r="J565" s="1">
        <v>0.19217740409713008</v>
      </c>
      <c r="K565" s="1">
        <v>3.5023076923076928E-2</v>
      </c>
      <c r="L565" s="12">
        <v>2.4600146959854855E-2</v>
      </c>
      <c r="M565" s="12">
        <v>0.13548856848647009</v>
      </c>
      <c r="N565" s="8">
        <f t="shared" si="24"/>
        <v>2.0755792425871684E-2</v>
      </c>
      <c r="O565" s="8" t="str">
        <f t="shared" si="25"/>
        <v>-</v>
      </c>
      <c r="P565" s="8" t="str">
        <f t="shared" si="26"/>
        <v>cyclic</v>
      </c>
    </row>
    <row r="566" spans="1:16" x14ac:dyDescent="0.2">
      <c r="A566" s="8" t="s">
        <v>127</v>
      </c>
      <c r="B566" s="8">
        <v>1998</v>
      </c>
      <c r="C566" s="1">
        <v>0.17479307702886984</v>
      </c>
      <c r="D566" s="6">
        <v>4758.1174113114394</v>
      </c>
      <c r="E566" s="6">
        <v>283.53483760012813</v>
      </c>
      <c r="F566" s="6">
        <v>101.22555222153936</v>
      </c>
      <c r="G566" s="6">
        <v>4093.95383908236</v>
      </c>
      <c r="J566" s="1">
        <v>0.19217740409713008</v>
      </c>
      <c r="K566" s="1">
        <v>3.5023076923076928E-2</v>
      </c>
      <c r="L566" s="12">
        <v>2.4600146959854855E-2</v>
      </c>
      <c r="M566" s="12">
        <v>0.13548856848647009</v>
      </c>
      <c r="N566" s="8">
        <f t="shared" si="24"/>
        <v>2.7760338950775364E-2</v>
      </c>
      <c r="O566" s="8" t="str">
        <f t="shared" si="25"/>
        <v>-</v>
      </c>
      <c r="P566" s="8" t="str">
        <f t="shared" si="26"/>
        <v>cyclic</v>
      </c>
    </row>
    <row r="567" spans="1:16" x14ac:dyDescent="0.2">
      <c r="A567" s="8" t="s">
        <v>105</v>
      </c>
      <c r="B567" s="8">
        <v>1998</v>
      </c>
      <c r="C567" s="1">
        <v>0.22108042891077331</v>
      </c>
      <c r="D567" s="6">
        <v>105.3055617243463</v>
      </c>
      <c r="E567" s="6">
        <v>15.442061282775647</v>
      </c>
      <c r="F567" s="6">
        <v>89.347043542481174</v>
      </c>
      <c r="J567" s="1">
        <v>0.19217740409713008</v>
      </c>
      <c r="K567" s="1">
        <v>3.5023076923076928E-2</v>
      </c>
      <c r="L567" s="12">
        <v>2.4600146959854855E-2</v>
      </c>
      <c r="M567" s="12">
        <v>0.13548856848647009</v>
      </c>
      <c r="N567" s="8">
        <f t="shared" si="24"/>
        <v>3.5111617383634691E-2</v>
      </c>
      <c r="O567" s="8" t="str">
        <f t="shared" si="25"/>
        <v>profitable</v>
      </c>
      <c r="P567" s="8" t="str">
        <f t="shared" si="26"/>
        <v>cyclic</v>
      </c>
    </row>
    <row r="568" spans="1:16" x14ac:dyDescent="0.2">
      <c r="A568" s="8" t="s">
        <v>162</v>
      </c>
      <c r="B568" s="8">
        <v>1998</v>
      </c>
      <c r="C568" s="1">
        <v>-0.46469818161879106</v>
      </c>
      <c r="D568" s="6">
        <v>4179.6856843312144</v>
      </c>
      <c r="E568" s="6">
        <v>164.23329391045672</v>
      </c>
      <c r="F568" s="6">
        <v>7.7468534863422986</v>
      </c>
      <c r="G568" s="6">
        <v>3817.6493980694845</v>
      </c>
      <c r="H568" s="13" t="s">
        <v>11</v>
      </c>
      <c r="I568" s="11" t="s">
        <v>7</v>
      </c>
      <c r="J568" s="1">
        <v>0.19217740409713008</v>
      </c>
      <c r="K568" s="1">
        <v>3.5023076923076928E-2</v>
      </c>
      <c r="L568" s="12">
        <v>2.4600146959854855E-2</v>
      </c>
      <c r="M568" s="12">
        <v>0.13548856848647009</v>
      </c>
      <c r="N568" s="8">
        <f t="shared" si="24"/>
        <v>-7.380257416840337E-2</v>
      </c>
      <c r="O568" s="8" t="str">
        <f t="shared" si="25"/>
        <v>-</v>
      </c>
      <c r="P568" s="8" t="str">
        <f t="shared" si="26"/>
        <v>anticyclic</v>
      </c>
    </row>
    <row r="569" spans="1:16" x14ac:dyDescent="0.2">
      <c r="A569" s="8" t="s">
        <v>157</v>
      </c>
      <c r="B569" s="8">
        <v>1998</v>
      </c>
      <c r="C569" s="1">
        <v>-7.4122601057874493E-2</v>
      </c>
      <c r="D569" s="6">
        <v>36483.754848239143</v>
      </c>
      <c r="E569" s="6">
        <v>1393.4007137434348</v>
      </c>
      <c r="F569" s="6">
        <v>236.02080288389536</v>
      </c>
      <c r="G569" s="6">
        <v>32683.458401979067</v>
      </c>
      <c r="H569" s="13" t="s">
        <v>12</v>
      </c>
      <c r="I569" s="11" t="s">
        <v>2</v>
      </c>
      <c r="J569" s="1">
        <v>0.19217740409713008</v>
      </c>
      <c r="K569" s="1">
        <v>3.5023076923076928E-2</v>
      </c>
      <c r="L569" s="12">
        <v>2.4600146959854855E-2</v>
      </c>
      <c r="M569" s="12">
        <v>0.13548856848647009</v>
      </c>
      <c r="N569" s="8">
        <f t="shared" si="24"/>
        <v>-1.1772025324205718E-2</v>
      </c>
      <c r="O569" s="8" t="str">
        <f t="shared" si="25"/>
        <v>-</v>
      </c>
      <c r="P569" s="8" t="str">
        <f t="shared" si="26"/>
        <v>anticyclic</v>
      </c>
    </row>
    <row r="570" spans="1:16" x14ac:dyDescent="0.2">
      <c r="A570" s="8" t="s">
        <v>85</v>
      </c>
      <c r="B570" s="8">
        <v>1998</v>
      </c>
      <c r="C570" s="1">
        <v>-0.13095440770697189</v>
      </c>
      <c r="D570" s="6">
        <v>20428.452643484641</v>
      </c>
      <c r="E570" s="6">
        <v>2695.9050132471198</v>
      </c>
      <c r="F570" s="6">
        <v>41.316551927158926</v>
      </c>
      <c r="G570" s="6">
        <v>16870.064608758079</v>
      </c>
      <c r="H570" s="13" t="s">
        <v>5</v>
      </c>
      <c r="I570" s="11" t="s">
        <v>2</v>
      </c>
      <c r="J570" s="1">
        <v>0.19217740409713008</v>
      </c>
      <c r="K570" s="1">
        <v>3.5023076923076928E-2</v>
      </c>
      <c r="L570" s="12">
        <v>2.4600146959854855E-2</v>
      </c>
      <c r="M570" s="12">
        <v>0.13548856848647009</v>
      </c>
      <c r="N570" s="8">
        <f t="shared" si="24"/>
        <v>-2.0797956113806131E-2</v>
      </c>
      <c r="O570" s="8" t="str">
        <f t="shared" si="25"/>
        <v>-</v>
      </c>
      <c r="P570" s="8" t="str">
        <f t="shared" si="26"/>
        <v>anticyclic</v>
      </c>
    </row>
    <row r="571" spans="1:16" x14ac:dyDescent="0.2">
      <c r="A571" s="8" t="s">
        <v>135</v>
      </c>
      <c r="B571" s="8">
        <v>1998</v>
      </c>
      <c r="C571" s="1">
        <v>0.16876281081677227</v>
      </c>
      <c r="D571" s="6">
        <v>23186.3324846225</v>
      </c>
      <c r="E571" s="6">
        <v>1164.6103074467921</v>
      </c>
      <c r="F571" s="6">
        <v>558.80636481482441</v>
      </c>
      <c r="G571" s="6">
        <v>19860.866511385295</v>
      </c>
      <c r="H571" s="13" t="s">
        <v>13</v>
      </c>
      <c r="I571" s="11" t="s">
        <v>2</v>
      </c>
      <c r="J571" s="1">
        <v>0.19217740409713008</v>
      </c>
      <c r="K571" s="1">
        <v>3.5023076923076928E-2</v>
      </c>
      <c r="L571" s="12">
        <v>2.4600146959854855E-2</v>
      </c>
      <c r="M571" s="12">
        <v>0.13548856848647009</v>
      </c>
      <c r="N571" s="8">
        <f t="shared" si="24"/>
        <v>2.6802622336040173E-2</v>
      </c>
      <c r="O571" s="8" t="str">
        <f t="shared" si="25"/>
        <v>-</v>
      </c>
      <c r="P571" s="8" t="str">
        <f t="shared" si="26"/>
        <v>cyclic</v>
      </c>
    </row>
    <row r="572" spans="1:16" x14ac:dyDescent="0.2">
      <c r="A572" s="8" t="s">
        <v>136</v>
      </c>
      <c r="B572" s="8">
        <v>1998</v>
      </c>
      <c r="C572" s="1">
        <v>0.91357153930716006</v>
      </c>
      <c r="D572" s="6">
        <v>893.67701818444755</v>
      </c>
      <c r="E572" s="6">
        <v>122.45193077411726</v>
      </c>
      <c r="F572" s="6">
        <v>7.2303965872528115</v>
      </c>
      <c r="G572" s="6">
        <v>718.39154663347574</v>
      </c>
      <c r="H572" s="13" t="s">
        <v>23</v>
      </c>
      <c r="I572" s="11" t="s">
        <v>24</v>
      </c>
      <c r="J572" s="1">
        <v>0.19217740409713008</v>
      </c>
      <c r="K572" s="1">
        <v>3.5023076923076928E-2</v>
      </c>
      <c r="L572" s="12">
        <v>2.4600146959854855E-2</v>
      </c>
      <c r="M572" s="12">
        <v>0.13548856848647009</v>
      </c>
      <c r="N572" s="8">
        <f t="shared" si="24"/>
        <v>0.1450918767381135</v>
      </c>
      <c r="O572" s="8" t="str">
        <f t="shared" si="25"/>
        <v>profitable</v>
      </c>
      <c r="P572" s="8" t="str">
        <f t="shared" si="26"/>
        <v>cyclic</v>
      </c>
    </row>
    <row r="573" spans="1:16" x14ac:dyDescent="0.2">
      <c r="A573" s="8" t="s">
        <v>140</v>
      </c>
      <c r="B573" s="8">
        <v>1998</v>
      </c>
      <c r="C573" s="1">
        <v>0.89627891502831003</v>
      </c>
      <c r="D573" s="6">
        <v>1625.548089884159</v>
      </c>
      <c r="E573" s="6">
        <v>184.0910616804475</v>
      </c>
      <c r="F573" s="6">
        <v>17.533711724088072</v>
      </c>
      <c r="G573" s="6">
        <v>1349.217826026329</v>
      </c>
      <c r="J573" s="1">
        <v>0.19217740409713008</v>
      </c>
      <c r="K573" s="1">
        <v>3.5023076923076928E-2</v>
      </c>
      <c r="L573" s="12">
        <v>2.4600146959854855E-2</v>
      </c>
      <c r="M573" s="12">
        <v>0.13548856848647009</v>
      </c>
      <c r="N573" s="8">
        <f t="shared" si="24"/>
        <v>0.14234549158665813</v>
      </c>
      <c r="O573" s="8" t="str">
        <f t="shared" si="25"/>
        <v>profitable</v>
      </c>
      <c r="P573" s="8" t="str">
        <f t="shared" si="26"/>
        <v>cyclic</v>
      </c>
    </row>
    <row r="574" spans="1:16" x14ac:dyDescent="0.2">
      <c r="A574" s="8" t="s">
        <v>153</v>
      </c>
      <c r="B574" s="8">
        <v>1998</v>
      </c>
      <c r="C574" s="1">
        <v>3.1412187446346398E-2</v>
      </c>
      <c r="D574" s="6">
        <v>2612.6005154239856</v>
      </c>
      <c r="E574" s="6">
        <v>368.9051630196202</v>
      </c>
      <c r="F574" s="6">
        <v>103.8078367169868</v>
      </c>
      <c r="G574" s="6">
        <v>6696.8966104933725</v>
      </c>
      <c r="H574" s="13" t="s">
        <v>5</v>
      </c>
      <c r="I574" s="11" t="s">
        <v>2</v>
      </c>
      <c r="J574" s="1">
        <v>0.19217740409713008</v>
      </c>
      <c r="K574" s="1">
        <v>3.5023076923076928E-2</v>
      </c>
      <c r="L574" s="12">
        <v>2.4600146959854855E-2</v>
      </c>
      <c r="M574" s="12">
        <v>0.13548856848647009</v>
      </c>
      <c r="N574" s="8">
        <f t="shared" si="24"/>
        <v>4.9888301385748821E-3</v>
      </c>
      <c r="O574" s="8" t="str">
        <f t="shared" si="25"/>
        <v>-</v>
      </c>
      <c r="P574" s="8" t="str">
        <f t="shared" si="26"/>
        <v>cyclic</v>
      </c>
    </row>
    <row r="575" spans="1:16" x14ac:dyDescent="0.2">
      <c r="A575" s="8" t="s">
        <v>137</v>
      </c>
      <c r="B575" s="8">
        <v>1998</v>
      </c>
      <c r="C575" s="1">
        <v>0.33544771748310098</v>
      </c>
      <c r="D575" s="6">
        <v>1531.8111626994171</v>
      </c>
      <c r="E575" s="6">
        <v>116.61596781440606</v>
      </c>
      <c r="F575" s="6">
        <v>13.944336275416138</v>
      </c>
      <c r="G575" s="6">
        <v>1319.5473771736381</v>
      </c>
      <c r="H575" s="13" t="s">
        <v>1</v>
      </c>
      <c r="I575" s="11" t="s">
        <v>2</v>
      </c>
      <c r="J575" s="1">
        <v>0.19217740409713008</v>
      </c>
      <c r="K575" s="1">
        <v>3.5023076923076928E-2</v>
      </c>
      <c r="L575" s="12">
        <v>2.4600146959854855E-2</v>
      </c>
      <c r="M575" s="12">
        <v>0.13548856848647009</v>
      </c>
      <c r="N575" s="8">
        <f t="shared" si="24"/>
        <v>5.3275235472036289E-2</v>
      </c>
      <c r="O575" s="8" t="str">
        <f t="shared" si="25"/>
        <v>profitable</v>
      </c>
      <c r="P575" s="8" t="str">
        <f t="shared" si="26"/>
        <v>cyclic</v>
      </c>
    </row>
    <row r="576" spans="1:16" x14ac:dyDescent="0.2">
      <c r="A576" s="8" t="s">
        <v>138</v>
      </c>
      <c r="B576" s="8">
        <v>1998</v>
      </c>
      <c r="C576" s="1">
        <v>4.1434355904341746E-2</v>
      </c>
      <c r="D576" s="6">
        <v>21419.533432837365</v>
      </c>
      <c r="E576" s="6">
        <v>1399.5981965325086</v>
      </c>
      <c r="F576" s="6">
        <v>207.09921653488411</v>
      </c>
      <c r="G576" s="6">
        <v>18810.909635536369</v>
      </c>
      <c r="H576" s="13" t="s">
        <v>13</v>
      </c>
      <c r="I576" s="11" t="s">
        <v>2</v>
      </c>
      <c r="J576" s="1">
        <v>0.19217740409713008</v>
      </c>
      <c r="K576" s="1">
        <v>3.5023076923076928E-2</v>
      </c>
      <c r="L576" s="12">
        <v>2.4600146959854855E-2</v>
      </c>
      <c r="M576" s="12">
        <v>0.13548856848647009</v>
      </c>
      <c r="N576" s="8">
        <f t="shared" si="24"/>
        <v>6.5805338727552027E-3</v>
      </c>
      <c r="O576" s="8" t="str">
        <f t="shared" si="25"/>
        <v>-</v>
      </c>
      <c r="P576" s="8" t="str">
        <f t="shared" si="26"/>
        <v>cyclic</v>
      </c>
    </row>
    <row r="577" spans="1:16" x14ac:dyDescent="0.2">
      <c r="A577" s="8" t="s">
        <v>139</v>
      </c>
      <c r="B577" s="8">
        <v>1998</v>
      </c>
      <c r="C577" s="1">
        <v>-5.0802297738194533E-3</v>
      </c>
      <c r="D577" s="6">
        <v>20951.62348226229</v>
      </c>
      <c r="E577" s="6">
        <v>1034.979625775331</v>
      </c>
      <c r="F577" s="6">
        <v>195.22070785582591</v>
      </c>
      <c r="G577" s="6">
        <v>18729.825902379318</v>
      </c>
      <c r="H577" s="13" t="s">
        <v>18</v>
      </c>
      <c r="I577" s="11" t="s">
        <v>4</v>
      </c>
      <c r="J577" s="1">
        <v>0.19217740409713008</v>
      </c>
      <c r="K577" s="1">
        <v>3.5023076923076928E-2</v>
      </c>
      <c r="L577" s="12">
        <v>2.4600146959854855E-2</v>
      </c>
      <c r="M577" s="12">
        <v>0.13548856848647009</v>
      </c>
      <c r="N577" s="8">
        <f t="shared" si="24"/>
        <v>-8.0683344481518411E-4</v>
      </c>
      <c r="O577" s="8" t="str">
        <f t="shared" si="25"/>
        <v>-</v>
      </c>
      <c r="P577" s="8" t="str">
        <f t="shared" si="26"/>
        <v>anticyclic</v>
      </c>
    </row>
    <row r="578" spans="1:16" x14ac:dyDescent="0.2">
      <c r="A578" s="8" t="s">
        <v>99</v>
      </c>
      <c r="B578" s="8">
        <v>1998</v>
      </c>
      <c r="C578" s="1">
        <v>0.1479471530020669</v>
      </c>
      <c r="D578" s="6">
        <v>2126.2530535514161</v>
      </c>
      <c r="E578" s="6">
        <v>183.9619474556751</v>
      </c>
      <c r="F578" s="6">
        <v>19.108905266311002</v>
      </c>
      <c r="G578" s="6">
        <v>1859.7612936212411</v>
      </c>
      <c r="J578" s="1">
        <v>0.19217740409713008</v>
      </c>
      <c r="K578" s="1">
        <v>3.5023076923076928E-2</v>
      </c>
      <c r="L578" s="12">
        <v>2.4600146959854855E-2</v>
      </c>
      <c r="M578" s="12">
        <v>0.13548856848647009</v>
      </c>
      <c r="N578" s="8">
        <f t="shared" si="24"/>
        <v>2.3496714995532995E-2</v>
      </c>
      <c r="O578" s="8" t="str">
        <f t="shared" si="25"/>
        <v>-</v>
      </c>
      <c r="P578" s="8" t="str">
        <f t="shared" si="26"/>
        <v>cyclic</v>
      </c>
    </row>
    <row r="579" spans="1:16" x14ac:dyDescent="0.2">
      <c r="A579" s="8" t="s">
        <v>129</v>
      </c>
      <c r="B579" s="8">
        <v>1998</v>
      </c>
      <c r="C579" s="1">
        <v>-2.8356274540393975E-3</v>
      </c>
      <c r="D579" s="6">
        <v>34078.460132109678</v>
      </c>
      <c r="E579" s="6">
        <v>2150.8880476379845</v>
      </c>
      <c r="F579" s="6">
        <v>432.7650585920353</v>
      </c>
      <c r="G579" s="6">
        <v>29373.047147350324</v>
      </c>
      <c r="H579" s="13" t="s">
        <v>14</v>
      </c>
      <c r="I579" s="11" t="s">
        <v>7</v>
      </c>
      <c r="J579" s="1">
        <v>0.19217740409713008</v>
      </c>
      <c r="K579" s="1">
        <v>3.5023076923076928E-2</v>
      </c>
      <c r="L579" s="12">
        <v>2.4600146959854855E-2</v>
      </c>
      <c r="M579" s="12">
        <v>0.13548856848647009</v>
      </c>
      <c r="N579" s="8">
        <f t="shared" ref="N579:N642" si="27">C579/SUMIF(B:B,B579,C:C)</f>
        <v>-4.5034952528043401E-4</v>
      </c>
      <c r="O579" s="8" t="str">
        <f t="shared" ref="O579:O642" si="28">IF(C579&gt;J579,IF(G579&gt;D579,"profitable and trusted","profitable"),"-")</f>
        <v>-</v>
      </c>
      <c r="P579" s="8" t="str">
        <f t="shared" ref="P579:P642" si="29">IF(  ((C579&gt;0)*(J579&lt;0))+((C579&lt;0)*(J579&gt;0)),"anticyclic","cyclic")</f>
        <v>anticyclic</v>
      </c>
    </row>
    <row r="580" spans="1:16" x14ac:dyDescent="0.2">
      <c r="A580" s="8" t="s">
        <v>106</v>
      </c>
      <c r="B580" s="8">
        <v>1998</v>
      </c>
      <c r="C580" s="1">
        <v>2.8653046705402269E-2</v>
      </c>
      <c r="D580" s="6">
        <v>132582.23284975754</v>
      </c>
      <c r="E580" s="6">
        <v>5076.771318049653</v>
      </c>
      <c r="F580" s="6">
        <v>622.84702030192079</v>
      </c>
      <c r="G580" s="6">
        <v>109729.01506504776</v>
      </c>
      <c r="H580" s="13" t="s">
        <v>15</v>
      </c>
      <c r="I580" s="11" t="s">
        <v>7</v>
      </c>
      <c r="J580" s="1">
        <v>0.19217740409713008</v>
      </c>
      <c r="K580" s="1">
        <v>3.5023076923076928E-2</v>
      </c>
      <c r="L580" s="12">
        <v>2.4600146959854855E-2</v>
      </c>
      <c r="M580" s="12">
        <v>0.13548856848647009</v>
      </c>
      <c r="N580" s="8">
        <f t="shared" si="27"/>
        <v>4.5506281028681039E-3</v>
      </c>
      <c r="O580" s="8" t="str">
        <f t="shared" si="28"/>
        <v>-</v>
      </c>
      <c r="P580" s="8" t="str">
        <f t="shared" si="29"/>
        <v>cyclic</v>
      </c>
    </row>
    <row r="581" spans="1:16" x14ac:dyDescent="0.2">
      <c r="A581" s="8" t="s">
        <v>143</v>
      </c>
      <c r="B581" s="8">
        <v>1998</v>
      </c>
      <c r="C581" s="1">
        <v>8.7109076234456628E-2</v>
      </c>
      <c r="D581" s="6">
        <v>1113.7393028864778</v>
      </c>
      <c r="E581" s="6">
        <v>82.68474954422679</v>
      </c>
      <c r="F581" s="6">
        <v>13.427879376326651</v>
      </c>
      <c r="G581" s="6">
        <v>951.31360812283424</v>
      </c>
      <c r="H581" s="13" t="s">
        <v>19</v>
      </c>
      <c r="I581" s="11" t="s">
        <v>4</v>
      </c>
      <c r="J581" s="1">
        <v>0.19217740409713008</v>
      </c>
      <c r="K581" s="1">
        <v>3.5023076923076928E-2</v>
      </c>
      <c r="L581" s="12">
        <v>2.4600146959854855E-2</v>
      </c>
      <c r="M581" s="12">
        <v>0.13548856848647009</v>
      </c>
      <c r="N581" s="8">
        <f t="shared" si="27"/>
        <v>1.3834515205416554E-2</v>
      </c>
      <c r="O581" s="8" t="str">
        <f t="shared" si="28"/>
        <v>-</v>
      </c>
      <c r="P581" s="8" t="str">
        <f t="shared" si="29"/>
        <v>cyclic</v>
      </c>
    </row>
    <row r="582" spans="1:16" x14ac:dyDescent="0.2">
      <c r="A582" s="8" t="s">
        <v>146</v>
      </c>
      <c r="B582" s="8">
        <v>1999</v>
      </c>
      <c r="C582" s="1">
        <v>-0.11979565083949971</v>
      </c>
      <c r="D582" s="6">
        <v>9797.7999999999993</v>
      </c>
      <c r="E582" s="6">
        <v>836</v>
      </c>
      <c r="F582" s="6">
        <v>88</v>
      </c>
      <c r="G582" s="6">
        <v>8293</v>
      </c>
      <c r="H582" s="13" t="s">
        <v>8</v>
      </c>
      <c r="I582" s="11" t="s">
        <v>7</v>
      </c>
      <c r="J582" s="1">
        <v>0.5511583143645794</v>
      </c>
      <c r="K582" s="1">
        <v>3.56E-2</v>
      </c>
      <c r="L582" s="12">
        <v>0.61723976556110893</v>
      </c>
      <c r="M582" s="12">
        <v>0.3570201595093192</v>
      </c>
      <c r="N582" s="8">
        <f t="shared" si="27"/>
        <v>-9.15968431572327E-3</v>
      </c>
      <c r="O582" s="8" t="str">
        <f t="shared" si="28"/>
        <v>-</v>
      </c>
      <c r="P582" s="8" t="str">
        <f t="shared" si="29"/>
        <v>anticyclic</v>
      </c>
    </row>
    <row r="583" spans="1:16" x14ac:dyDescent="0.2">
      <c r="A583" s="8" t="s">
        <v>152</v>
      </c>
      <c r="B583" s="8">
        <v>1999</v>
      </c>
      <c r="C583" s="1">
        <v>0.10608782341826878</v>
      </c>
      <c r="D583" s="6">
        <v>7114.3</v>
      </c>
      <c r="E583" s="6">
        <v>515</v>
      </c>
      <c r="F583" s="6">
        <v>84</v>
      </c>
      <c r="G583" s="6">
        <v>6135</v>
      </c>
      <c r="H583" s="13" t="s">
        <v>12</v>
      </c>
      <c r="I583" s="11" t="s">
        <v>2</v>
      </c>
      <c r="J583" s="1">
        <v>0.5511583143645794</v>
      </c>
      <c r="K583" s="1">
        <v>3.56E-2</v>
      </c>
      <c r="L583" s="12">
        <v>0.61723976556110893</v>
      </c>
      <c r="M583" s="12">
        <v>0.3570201595093192</v>
      </c>
      <c r="N583" s="8">
        <f t="shared" si="27"/>
        <v>8.1115713754537373E-3</v>
      </c>
      <c r="O583" s="8" t="str">
        <f t="shared" si="28"/>
        <v>-</v>
      </c>
      <c r="P583" s="8" t="str">
        <f t="shared" si="29"/>
        <v>cyclic</v>
      </c>
    </row>
    <row r="584" spans="1:16" x14ac:dyDescent="0.2">
      <c r="A584" s="8" t="s">
        <v>108</v>
      </c>
      <c r="B584" s="8">
        <v>1999</v>
      </c>
      <c r="C584" s="1">
        <v>0.3346509323834595</v>
      </c>
      <c r="D584" s="6">
        <v>1977.3</v>
      </c>
      <c r="E584" s="6">
        <v>182.8</v>
      </c>
      <c r="F584" s="6">
        <v>18</v>
      </c>
      <c r="G584" s="6">
        <v>1663</v>
      </c>
      <c r="H584" s="13" t="s">
        <v>3</v>
      </c>
      <c r="I584" s="11" t="s">
        <v>4</v>
      </c>
      <c r="J584" s="1">
        <v>0.5511583143645794</v>
      </c>
      <c r="K584" s="1">
        <v>3.56E-2</v>
      </c>
      <c r="L584" s="12">
        <v>0.61723976556110893</v>
      </c>
      <c r="M584" s="12">
        <v>0.3570201595093192</v>
      </c>
      <c r="N584" s="8">
        <f t="shared" si="27"/>
        <v>2.5587714371215181E-2</v>
      </c>
      <c r="O584" s="8" t="str">
        <f t="shared" si="28"/>
        <v>-</v>
      </c>
      <c r="P584" s="8" t="str">
        <f t="shared" si="29"/>
        <v>cyclic</v>
      </c>
    </row>
    <row r="585" spans="1:16" x14ac:dyDescent="0.2">
      <c r="A585" s="8" t="s">
        <v>102</v>
      </c>
      <c r="B585" s="8">
        <v>1999</v>
      </c>
      <c r="C585" s="1">
        <v>-7.3235104867912196E-2</v>
      </c>
      <c r="D585" s="6">
        <v>2493</v>
      </c>
      <c r="E585" s="6">
        <v>264.5</v>
      </c>
      <c r="F585" s="6">
        <v>31</v>
      </c>
      <c r="G585" s="6">
        <v>2095</v>
      </c>
      <c r="H585" s="13" t="s">
        <v>12</v>
      </c>
      <c r="I585" s="11" t="s">
        <v>2</v>
      </c>
      <c r="J585" s="1">
        <v>0.5511583143645794</v>
      </c>
      <c r="K585" s="1">
        <v>3.56E-2</v>
      </c>
      <c r="L585" s="12">
        <v>0.61723976556110893</v>
      </c>
      <c r="M585" s="12">
        <v>0.3570201595093192</v>
      </c>
      <c r="N585" s="8">
        <f t="shared" si="27"/>
        <v>-5.5996226634112568E-3</v>
      </c>
      <c r="O585" s="8" t="str">
        <f t="shared" si="28"/>
        <v>-</v>
      </c>
      <c r="P585" s="8" t="str">
        <f t="shared" si="29"/>
        <v>anticyclic</v>
      </c>
    </row>
    <row r="586" spans="1:16" x14ac:dyDescent="0.2">
      <c r="A586" s="8" t="s">
        <v>156</v>
      </c>
      <c r="B586" s="8">
        <v>1999</v>
      </c>
      <c r="C586" s="1">
        <v>1.0422807997837669</v>
      </c>
      <c r="D586" s="6">
        <v>9451.7000000000007</v>
      </c>
      <c r="E586" s="6">
        <v>755</v>
      </c>
      <c r="F586" s="6">
        <v>49</v>
      </c>
      <c r="G586" s="6">
        <v>8134</v>
      </c>
      <c r="J586" s="1">
        <v>0.5511583143645794</v>
      </c>
      <c r="K586" s="1">
        <v>3.56E-2</v>
      </c>
      <c r="L586" s="12">
        <v>0.61723976556110893</v>
      </c>
      <c r="M586" s="12">
        <v>0.3570201595093192</v>
      </c>
      <c r="N586" s="8">
        <f t="shared" si="27"/>
        <v>7.9693737021803435E-2</v>
      </c>
      <c r="O586" s="8" t="str">
        <f t="shared" si="28"/>
        <v>profitable</v>
      </c>
      <c r="P586" s="8" t="str">
        <f t="shared" si="29"/>
        <v>cyclic</v>
      </c>
    </row>
    <row r="587" spans="1:16" x14ac:dyDescent="0.2">
      <c r="A587" s="8" t="s">
        <v>160</v>
      </c>
      <c r="B587" s="8">
        <v>1999</v>
      </c>
      <c r="C587" s="1">
        <v>-0.22083885030135156</v>
      </c>
      <c r="D587" s="6">
        <v>16982</v>
      </c>
      <c r="E587" s="6">
        <v>1010</v>
      </c>
      <c r="F587" s="6">
        <v>132</v>
      </c>
      <c r="G587" s="6">
        <v>14873</v>
      </c>
      <c r="H587" s="13" t="s">
        <v>25</v>
      </c>
      <c r="I587" s="11" t="s">
        <v>2</v>
      </c>
      <c r="J587" s="1">
        <v>0.5511583143645794</v>
      </c>
      <c r="K587" s="1">
        <v>3.56E-2</v>
      </c>
      <c r="L587" s="12">
        <v>0.61723976556110893</v>
      </c>
      <c r="M587" s="12">
        <v>0.3570201595093192</v>
      </c>
      <c r="N587" s="8">
        <f t="shared" si="27"/>
        <v>-1.6885539159662673E-2</v>
      </c>
      <c r="O587" s="8" t="str">
        <f t="shared" si="28"/>
        <v>-</v>
      </c>
      <c r="P587" s="8" t="str">
        <f t="shared" si="29"/>
        <v>anticyclic</v>
      </c>
    </row>
    <row r="588" spans="1:16" x14ac:dyDescent="0.2">
      <c r="A588" s="8" t="s">
        <v>159</v>
      </c>
      <c r="B588" s="8">
        <v>1999</v>
      </c>
      <c r="C588" s="1">
        <v>-1.068034164016089E-4</v>
      </c>
      <c r="D588" s="6">
        <v>81451</v>
      </c>
      <c r="E588" s="6">
        <v>3876</v>
      </c>
      <c r="F588" s="6">
        <v>1257</v>
      </c>
      <c r="G588" s="6">
        <v>69087</v>
      </c>
      <c r="H588" s="13" t="s">
        <v>8</v>
      </c>
      <c r="I588" s="11" t="s">
        <v>7</v>
      </c>
      <c r="J588" s="1">
        <v>0.5511583143645794</v>
      </c>
      <c r="K588" s="1">
        <v>3.56E-2</v>
      </c>
      <c r="L588" s="12">
        <v>0.61723976556110893</v>
      </c>
      <c r="M588" s="12">
        <v>0.3570201595093192</v>
      </c>
      <c r="N588" s="8">
        <f t="shared" si="27"/>
        <v>-8.1662862651847842E-6</v>
      </c>
      <c r="O588" s="8" t="str">
        <f t="shared" si="28"/>
        <v>-</v>
      </c>
      <c r="P588" s="8" t="str">
        <f t="shared" si="29"/>
        <v>anticyclic</v>
      </c>
    </row>
    <row r="589" spans="1:16" x14ac:dyDescent="0.2">
      <c r="A589" s="8" t="s">
        <v>104</v>
      </c>
      <c r="B589" s="8">
        <v>1999</v>
      </c>
      <c r="C589" s="1">
        <v>0.27538434457818806</v>
      </c>
      <c r="D589" s="6">
        <v>32329</v>
      </c>
      <c r="E589" s="6">
        <v>1205</v>
      </c>
      <c r="F589" s="6">
        <v>1469</v>
      </c>
      <c r="G589" s="6">
        <v>25984</v>
      </c>
      <c r="H589" s="13" t="s">
        <v>15</v>
      </c>
      <c r="I589" s="11" t="s">
        <v>7</v>
      </c>
      <c r="J589" s="1">
        <v>0.5511583143645794</v>
      </c>
      <c r="K589" s="1">
        <v>3.56E-2</v>
      </c>
      <c r="L589" s="12">
        <v>0.61723976556110893</v>
      </c>
      <c r="M589" s="12">
        <v>0.3570201595093192</v>
      </c>
      <c r="N589" s="8">
        <f t="shared" si="27"/>
        <v>2.1056137214931766E-2</v>
      </c>
      <c r="O589" s="8" t="str">
        <f t="shared" si="28"/>
        <v>-</v>
      </c>
      <c r="P589" s="8" t="str">
        <f t="shared" si="29"/>
        <v>cyclic</v>
      </c>
    </row>
    <row r="590" spans="1:16" x14ac:dyDescent="0.2">
      <c r="A590" s="8" t="s">
        <v>151</v>
      </c>
      <c r="B590" s="8">
        <v>1999</v>
      </c>
      <c r="C590" s="1">
        <v>2.2089432125293792E-2</v>
      </c>
      <c r="D590" s="6">
        <v>20642</v>
      </c>
      <c r="E590" s="6">
        <v>510.4</v>
      </c>
      <c r="F590" s="6">
        <v>589</v>
      </c>
      <c r="G590" s="6">
        <v>17500</v>
      </c>
      <c r="H590" s="13" t="s">
        <v>16</v>
      </c>
      <c r="I590" s="11" t="s">
        <v>17</v>
      </c>
      <c r="J590" s="1">
        <v>0.5511583143645794</v>
      </c>
      <c r="K590" s="1">
        <v>3.56E-2</v>
      </c>
      <c r="L590" s="12">
        <v>0.61723976556110893</v>
      </c>
      <c r="M590" s="12">
        <v>0.3570201595093192</v>
      </c>
      <c r="N590" s="8">
        <f t="shared" si="27"/>
        <v>1.6889780519024748E-3</v>
      </c>
      <c r="O590" s="8" t="str">
        <f t="shared" si="28"/>
        <v>-</v>
      </c>
      <c r="P590" s="8" t="str">
        <f t="shared" si="29"/>
        <v>cyclic</v>
      </c>
    </row>
    <row r="591" spans="1:16" x14ac:dyDescent="0.2">
      <c r="A591" s="8" t="s">
        <v>81</v>
      </c>
      <c r="B591" s="8">
        <v>1999</v>
      </c>
      <c r="C591" s="1">
        <v>-0.14477014561438326</v>
      </c>
      <c r="D591" s="6">
        <v>112842</v>
      </c>
      <c r="E591" s="6">
        <v>4958</v>
      </c>
      <c r="F591" s="6">
        <v>1113</v>
      </c>
      <c r="G591" s="6">
        <v>96991</v>
      </c>
      <c r="H591" s="13" t="s">
        <v>12</v>
      </c>
      <c r="I591" s="11" t="s">
        <v>2</v>
      </c>
      <c r="J591" s="1">
        <v>0.5511583143645794</v>
      </c>
      <c r="K591" s="1">
        <v>3.56E-2</v>
      </c>
      <c r="L591" s="12">
        <v>0.61723976556110893</v>
      </c>
      <c r="M591" s="12">
        <v>0.3570201595093192</v>
      </c>
      <c r="N591" s="8">
        <f t="shared" si="27"/>
        <v>-1.106925687933078E-2</v>
      </c>
      <c r="O591" s="8" t="str">
        <f t="shared" si="28"/>
        <v>-</v>
      </c>
      <c r="P591" s="8" t="str">
        <f t="shared" si="29"/>
        <v>anticyclic</v>
      </c>
    </row>
    <row r="592" spans="1:16" x14ac:dyDescent="0.2">
      <c r="A592" s="8" t="s">
        <v>161</v>
      </c>
      <c r="B592" s="8">
        <v>1999</v>
      </c>
      <c r="C592" s="1">
        <v>0.19183436229077216</v>
      </c>
      <c r="D592" s="6">
        <v>85667</v>
      </c>
      <c r="E592" s="6">
        <v>3385</v>
      </c>
      <c r="F592" s="6">
        <v>648</v>
      </c>
      <c r="G592" s="6">
        <v>73257</v>
      </c>
      <c r="H592" s="13" t="s">
        <v>31</v>
      </c>
      <c r="I592" s="11" t="s">
        <v>2</v>
      </c>
      <c r="J592" s="1">
        <v>0.5511583143645794</v>
      </c>
      <c r="K592" s="1">
        <v>3.56E-2</v>
      </c>
      <c r="L592" s="12">
        <v>0.61723976556110893</v>
      </c>
      <c r="M592" s="12">
        <v>0.3570201595093192</v>
      </c>
      <c r="N592" s="8">
        <f t="shared" si="27"/>
        <v>1.4667829651393207E-2</v>
      </c>
      <c r="O592" s="8" t="str">
        <f t="shared" si="28"/>
        <v>-</v>
      </c>
      <c r="P592" s="8" t="str">
        <f t="shared" si="29"/>
        <v>cyclic</v>
      </c>
    </row>
    <row r="593" spans="1:16" x14ac:dyDescent="0.2">
      <c r="A593" s="8" t="s">
        <v>148</v>
      </c>
      <c r="B593" s="8">
        <v>1999</v>
      </c>
      <c r="C593" s="1">
        <v>-9.0003185950622969E-2</v>
      </c>
      <c r="D593" s="6">
        <v>23015</v>
      </c>
      <c r="E593" s="6">
        <v>1663</v>
      </c>
      <c r="F593" s="6">
        <v>409</v>
      </c>
      <c r="G593" s="6">
        <v>19821</v>
      </c>
      <c r="H593" s="13" t="s">
        <v>9</v>
      </c>
      <c r="I593" s="11" t="s">
        <v>2</v>
      </c>
      <c r="J593" s="1">
        <v>0.5511583143645794</v>
      </c>
      <c r="K593" s="1">
        <v>3.56E-2</v>
      </c>
      <c r="L593" s="12">
        <v>0.61723976556110893</v>
      </c>
      <c r="M593" s="12">
        <v>0.3570201595093192</v>
      </c>
      <c r="N593" s="8">
        <f t="shared" si="27"/>
        <v>-6.8817253793425704E-3</v>
      </c>
      <c r="O593" s="8" t="str">
        <f t="shared" si="28"/>
        <v>-</v>
      </c>
      <c r="P593" s="8" t="str">
        <f t="shared" si="29"/>
        <v>anticyclic</v>
      </c>
    </row>
    <row r="594" spans="1:16" x14ac:dyDescent="0.2">
      <c r="A594" s="8" t="s">
        <v>144</v>
      </c>
      <c r="B594" s="8">
        <v>1999</v>
      </c>
      <c r="C594" s="1">
        <v>3.8911381302107806E-2</v>
      </c>
      <c r="D594" s="6">
        <v>3064</v>
      </c>
      <c r="E594" s="6">
        <v>254.6</v>
      </c>
      <c r="F594" s="6">
        <v>37</v>
      </c>
      <c r="G594" s="6">
        <v>2504</v>
      </c>
      <c r="H594" s="13" t="s">
        <v>26</v>
      </c>
      <c r="I594" s="11" t="s">
        <v>7</v>
      </c>
      <c r="J594" s="1">
        <v>0.5511583143645794</v>
      </c>
      <c r="K594" s="1">
        <v>3.56E-2</v>
      </c>
      <c r="L594" s="12">
        <v>0.61723976556110893</v>
      </c>
      <c r="M594" s="12">
        <v>0.3570201595093192</v>
      </c>
      <c r="N594" s="8">
        <f t="shared" si="27"/>
        <v>2.9751995712562636E-3</v>
      </c>
      <c r="O594" s="8" t="str">
        <f t="shared" si="28"/>
        <v>-</v>
      </c>
      <c r="P594" s="8" t="str">
        <f t="shared" si="29"/>
        <v>cyclic</v>
      </c>
    </row>
    <row r="595" spans="1:16" x14ac:dyDescent="0.2">
      <c r="A595" s="8" t="s">
        <v>141</v>
      </c>
      <c r="B595" s="8">
        <v>1999</v>
      </c>
      <c r="C595" s="1">
        <v>-1.3751602824936488E-3</v>
      </c>
      <c r="D595" s="6">
        <v>15362.4</v>
      </c>
      <c r="E595" s="6">
        <v>916</v>
      </c>
      <c r="F595" s="6">
        <v>356</v>
      </c>
      <c r="G595" s="6">
        <v>13497</v>
      </c>
      <c r="J595" s="1">
        <v>0.5511583143645794</v>
      </c>
      <c r="K595" s="1">
        <v>3.56E-2</v>
      </c>
      <c r="L595" s="12">
        <v>0.61723976556110893</v>
      </c>
      <c r="M595" s="12">
        <v>0.3570201595093192</v>
      </c>
      <c r="N595" s="8">
        <f t="shared" si="27"/>
        <v>-1.0514600474134592E-4</v>
      </c>
      <c r="O595" s="8" t="str">
        <f t="shared" si="28"/>
        <v>-</v>
      </c>
      <c r="P595" s="8" t="str">
        <f t="shared" si="29"/>
        <v>anticyclic</v>
      </c>
    </row>
    <row r="596" spans="1:16" x14ac:dyDescent="0.2">
      <c r="A596" s="8" t="s">
        <v>133</v>
      </c>
      <c r="B596" s="8">
        <v>1999</v>
      </c>
      <c r="C596" s="1">
        <v>3.6834323790615124E-2</v>
      </c>
      <c r="D596" s="6">
        <v>1779</v>
      </c>
      <c r="E596" s="6">
        <v>171</v>
      </c>
      <c r="F596" s="6">
        <v>184</v>
      </c>
      <c r="G596" s="6">
        <v>1518</v>
      </c>
      <c r="H596" s="13" t="s">
        <v>22</v>
      </c>
      <c r="I596" s="11" t="s">
        <v>7</v>
      </c>
      <c r="J596" s="1">
        <v>0.5511583143645794</v>
      </c>
      <c r="K596" s="1">
        <v>3.56E-2</v>
      </c>
      <c r="L596" s="12">
        <v>0.61723976556110893</v>
      </c>
      <c r="M596" s="12">
        <v>0.3570201595093192</v>
      </c>
      <c r="N596" s="8">
        <f t="shared" si="27"/>
        <v>2.8163858666054634E-3</v>
      </c>
      <c r="O596" s="8" t="str">
        <f t="shared" si="28"/>
        <v>-</v>
      </c>
      <c r="P596" s="8" t="str">
        <f t="shared" si="29"/>
        <v>cyclic</v>
      </c>
    </row>
    <row r="597" spans="1:16" x14ac:dyDescent="0.2">
      <c r="A597" s="8" t="s">
        <v>163</v>
      </c>
      <c r="B597" s="8">
        <v>1999</v>
      </c>
      <c r="C597" s="1">
        <v>0.32592592592592606</v>
      </c>
      <c r="D597" s="6">
        <v>1232.8</v>
      </c>
      <c r="E597" s="6">
        <v>77</v>
      </c>
      <c r="F597" s="6">
        <v>11.8</v>
      </c>
      <c r="G597" s="6">
        <v>1075</v>
      </c>
      <c r="H597" s="13" t="s">
        <v>16</v>
      </c>
      <c r="I597" s="11" t="s">
        <v>17</v>
      </c>
      <c r="J597" s="1">
        <v>0.5511583143645794</v>
      </c>
      <c r="K597" s="1">
        <v>3.56E-2</v>
      </c>
      <c r="L597" s="12">
        <v>0.61723976556110893</v>
      </c>
      <c r="M597" s="12">
        <v>0.3570201595093192</v>
      </c>
      <c r="N597" s="8">
        <f t="shared" si="27"/>
        <v>2.4920592449479254E-2</v>
      </c>
      <c r="O597" s="8" t="str">
        <f t="shared" si="28"/>
        <v>-</v>
      </c>
      <c r="P597" s="8" t="str">
        <f t="shared" si="29"/>
        <v>cyclic</v>
      </c>
    </row>
    <row r="598" spans="1:16" x14ac:dyDescent="0.2">
      <c r="A598" s="8" t="s">
        <v>142</v>
      </c>
      <c r="B598" s="8">
        <v>1999</v>
      </c>
      <c r="C598" s="1">
        <v>4.7421830309601107E-2</v>
      </c>
      <c r="D598" s="6">
        <v>5327</v>
      </c>
      <c r="E598" s="6">
        <v>562</v>
      </c>
      <c r="F598" s="6">
        <v>65</v>
      </c>
      <c r="G598" s="6">
        <v>4401</v>
      </c>
      <c r="J598" s="1">
        <v>0.5511583143645794</v>
      </c>
      <c r="K598" s="1">
        <v>3.56E-2</v>
      </c>
      <c r="L598" s="12">
        <v>0.61723976556110893</v>
      </c>
      <c r="M598" s="12">
        <v>0.3570201595093192</v>
      </c>
      <c r="N598" s="8">
        <f t="shared" si="27"/>
        <v>3.6259162354041071E-3</v>
      </c>
      <c r="O598" s="8" t="str">
        <f t="shared" si="28"/>
        <v>-</v>
      </c>
      <c r="P598" s="8" t="str">
        <f t="shared" si="29"/>
        <v>cyclic</v>
      </c>
    </row>
    <row r="599" spans="1:16" x14ac:dyDescent="0.2">
      <c r="A599" s="8" t="s">
        <v>107</v>
      </c>
      <c r="B599" s="8">
        <v>1999</v>
      </c>
      <c r="C599" s="1">
        <v>-6.4441210769157126E-2</v>
      </c>
      <c r="D599" s="6">
        <v>103976</v>
      </c>
      <c r="E599" s="6">
        <v>5297</v>
      </c>
      <c r="F599" s="6">
        <v>1936</v>
      </c>
      <c r="G599" s="6">
        <v>88317</v>
      </c>
      <c r="H599" s="13" t="s">
        <v>6</v>
      </c>
      <c r="I599" s="11" t="s">
        <v>7</v>
      </c>
      <c r="J599" s="1">
        <v>0.5511583143645794</v>
      </c>
      <c r="K599" s="1">
        <v>3.56E-2</v>
      </c>
      <c r="L599" s="12">
        <v>0.61723976556110893</v>
      </c>
      <c r="M599" s="12">
        <v>0.3570201595093192</v>
      </c>
      <c r="N599" s="8">
        <f t="shared" si="27"/>
        <v>-4.9272335300326424E-3</v>
      </c>
      <c r="O599" s="8" t="str">
        <f t="shared" si="28"/>
        <v>-</v>
      </c>
      <c r="P599" s="8" t="str">
        <f t="shared" si="29"/>
        <v>anticyclic</v>
      </c>
    </row>
    <row r="600" spans="1:16" x14ac:dyDescent="0.2">
      <c r="A600" s="8" t="s">
        <v>97</v>
      </c>
      <c r="B600" s="8">
        <v>1999</v>
      </c>
      <c r="C600" s="1">
        <v>-8.4199408243393614E-2</v>
      </c>
      <c r="D600" s="6">
        <v>10756.4</v>
      </c>
      <c r="E600" s="6">
        <v>662</v>
      </c>
      <c r="F600" s="6">
        <v>140</v>
      </c>
      <c r="G600" s="6">
        <v>9391</v>
      </c>
      <c r="J600" s="1">
        <v>0.5511583143645794</v>
      </c>
      <c r="K600" s="1">
        <v>3.56E-2</v>
      </c>
      <c r="L600" s="12">
        <v>0.61723976556110893</v>
      </c>
      <c r="M600" s="12">
        <v>0.3570201595093192</v>
      </c>
      <c r="N600" s="8">
        <f t="shared" si="27"/>
        <v>-6.4379632622346876E-3</v>
      </c>
      <c r="O600" s="8" t="str">
        <f t="shared" si="28"/>
        <v>-</v>
      </c>
      <c r="P600" s="8" t="str">
        <f t="shared" si="29"/>
        <v>anticyclic</v>
      </c>
    </row>
    <row r="601" spans="1:16" x14ac:dyDescent="0.2">
      <c r="A601" s="8" t="s">
        <v>91</v>
      </c>
      <c r="B601" s="8">
        <v>1999</v>
      </c>
      <c r="C601" s="1">
        <v>-0.23839710756705082</v>
      </c>
      <c r="D601" s="6">
        <v>13904</v>
      </c>
      <c r="E601" s="6">
        <v>916</v>
      </c>
      <c r="F601" s="6">
        <v>303</v>
      </c>
      <c r="G601" s="6">
        <v>11699</v>
      </c>
      <c r="H601" s="13" t="s">
        <v>8</v>
      </c>
      <c r="I601" s="11" t="s">
        <v>7</v>
      </c>
      <c r="J601" s="1">
        <v>0.5511583143645794</v>
      </c>
      <c r="K601" s="1">
        <v>3.56E-2</v>
      </c>
      <c r="L601" s="12">
        <v>0.61723976556110893</v>
      </c>
      <c r="M601" s="12">
        <v>0.3570201595093192</v>
      </c>
      <c r="N601" s="8">
        <f t="shared" si="27"/>
        <v>-1.8228059464540307E-2</v>
      </c>
      <c r="O601" s="8" t="str">
        <f t="shared" si="28"/>
        <v>-</v>
      </c>
      <c r="P601" s="8" t="str">
        <f t="shared" si="29"/>
        <v>anticyclic</v>
      </c>
    </row>
    <row r="602" spans="1:16" x14ac:dyDescent="0.2">
      <c r="A602" s="8" t="s">
        <v>125</v>
      </c>
      <c r="B602" s="8">
        <v>1999</v>
      </c>
      <c r="C602" s="1">
        <v>6.3310141839977435E-2</v>
      </c>
      <c r="D602" s="6">
        <v>7377</v>
      </c>
      <c r="E602" s="6">
        <v>602</v>
      </c>
      <c r="F602" s="6">
        <v>66</v>
      </c>
      <c r="G602" s="6">
        <v>6340</v>
      </c>
      <c r="H602" s="13" t="s">
        <v>9</v>
      </c>
      <c r="I602" s="11" t="s">
        <v>2</v>
      </c>
      <c r="J602" s="1">
        <v>0.5511583143645794</v>
      </c>
      <c r="K602" s="1">
        <v>3.56E-2</v>
      </c>
      <c r="L602" s="12">
        <v>0.61723976556110893</v>
      </c>
      <c r="M602" s="12">
        <v>0.3570201595093192</v>
      </c>
      <c r="N602" s="8">
        <f t="shared" si="27"/>
        <v>4.8407509719597319E-3</v>
      </c>
      <c r="O602" s="8" t="str">
        <f t="shared" si="28"/>
        <v>-</v>
      </c>
      <c r="P602" s="8" t="str">
        <f t="shared" si="29"/>
        <v>cyclic</v>
      </c>
    </row>
    <row r="603" spans="1:16" x14ac:dyDescent="0.2">
      <c r="A603" s="8" t="s">
        <v>111</v>
      </c>
      <c r="B603" s="8">
        <v>1999</v>
      </c>
      <c r="C603" s="1">
        <v>0.17262573056514288</v>
      </c>
      <c r="D603" s="6">
        <v>10066.200000000001</v>
      </c>
      <c r="E603" s="6">
        <v>623</v>
      </c>
      <c r="F603" s="6">
        <v>98</v>
      </c>
      <c r="G603" s="6">
        <v>8740</v>
      </c>
      <c r="H603" s="13" t="s">
        <v>18</v>
      </c>
      <c r="I603" s="11" t="s">
        <v>4</v>
      </c>
      <c r="J603" s="1">
        <v>0.5511583143645794</v>
      </c>
      <c r="K603" s="1">
        <v>3.56E-2</v>
      </c>
      <c r="L603" s="12">
        <v>0.61723976556110893</v>
      </c>
      <c r="M603" s="12">
        <v>0.3570201595093192</v>
      </c>
      <c r="N603" s="8">
        <f t="shared" si="27"/>
        <v>1.3199120215693583E-2</v>
      </c>
      <c r="O603" s="8" t="str">
        <f t="shared" si="28"/>
        <v>-</v>
      </c>
      <c r="P603" s="8" t="str">
        <f t="shared" si="29"/>
        <v>cyclic</v>
      </c>
    </row>
    <row r="604" spans="1:16" x14ac:dyDescent="0.2">
      <c r="A604" s="8" t="s">
        <v>112</v>
      </c>
      <c r="B604" s="8">
        <v>1999</v>
      </c>
      <c r="C604" s="1">
        <v>-0.2392292144771358</v>
      </c>
      <c r="H604" s="13" t="s">
        <v>27</v>
      </c>
      <c r="I604" s="11" t="s">
        <v>7</v>
      </c>
      <c r="J604" s="1">
        <v>0.5511583143645794</v>
      </c>
      <c r="K604" s="1">
        <v>3.56E-2</v>
      </c>
      <c r="L604" s="12">
        <v>0.61723976556110893</v>
      </c>
      <c r="M604" s="12">
        <v>0.3570201595093192</v>
      </c>
      <c r="N604" s="8">
        <f t="shared" si="27"/>
        <v>-1.8291683114980858E-2</v>
      </c>
      <c r="O604" s="8" t="str">
        <f t="shared" si="28"/>
        <v>-</v>
      </c>
      <c r="P604" s="8" t="str">
        <f t="shared" si="29"/>
        <v>anticyclic</v>
      </c>
    </row>
    <row r="605" spans="1:16" x14ac:dyDescent="0.2">
      <c r="A605" s="8" t="s">
        <v>109</v>
      </c>
      <c r="B605" s="8">
        <v>1999</v>
      </c>
      <c r="C605" s="1">
        <v>0.1401041377504674</v>
      </c>
      <c r="D605" s="6">
        <v>9903.9000000000015</v>
      </c>
      <c r="E605" s="6">
        <v>1102.6500000000001</v>
      </c>
      <c r="F605" s="6">
        <v>352.85</v>
      </c>
      <c r="G605" s="6">
        <v>7900.1</v>
      </c>
      <c r="H605" s="13" t="s">
        <v>10</v>
      </c>
      <c r="I605" s="11" t="s">
        <v>7</v>
      </c>
      <c r="J605" s="1">
        <v>0.5511583143645794</v>
      </c>
      <c r="K605" s="1">
        <v>3.56E-2</v>
      </c>
      <c r="L605" s="12">
        <v>0.61723976556110893</v>
      </c>
      <c r="M605" s="12">
        <v>0.3570201595093192</v>
      </c>
      <c r="N605" s="8">
        <f t="shared" si="27"/>
        <v>1.0712489678279277E-2</v>
      </c>
      <c r="O605" s="8" t="str">
        <f t="shared" si="28"/>
        <v>-</v>
      </c>
      <c r="P605" s="8" t="str">
        <f t="shared" si="29"/>
        <v>cyclic</v>
      </c>
    </row>
    <row r="606" spans="1:16" x14ac:dyDescent="0.2">
      <c r="A606" s="8" t="s">
        <v>127</v>
      </c>
      <c r="B606" s="8">
        <v>1999</v>
      </c>
      <c r="C606" s="1">
        <v>-0.10456176754920687</v>
      </c>
      <c r="D606" s="6">
        <v>5969.5</v>
      </c>
      <c r="E606" s="6">
        <v>344.6</v>
      </c>
      <c r="F606" s="6">
        <v>176</v>
      </c>
      <c r="G606" s="6">
        <v>5073</v>
      </c>
      <c r="H606" s="13" t="s">
        <v>28</v>
      </c>
      <c r="I606" s="11" t="s">
        <v>2</v>
      </c>
      <c r="J606" s="1">
        <v>0.5511583143645794</v>
      </c>
      <c r="K606" s="1">
        <v>3.56E-2</v>
      </c>
      <c r="L606" s="12">
        <v>0.61723976556110893</v>
      </c>
      <c r="M606" s="12">
        <v>0.3570201595093192</v>
      </c>
      <c r="N606" s="8">
        <f t="shared" si="27"/>
        <v>-7.9948877570518353E-3</v>
      </c>
      <c r="O606" s="8" t="str">
        <f t="shared" si="28"/>
        <v>-</v>
      </c>
      <c r="P606" s="8" t="str">
        <f t="shared" si="29"/>
        <v>anticyclic</v>
      </c>
    </row>
    <row r="607" spans="1:16" x14ac:dyDescent="0.2">
      <c r="A607" s="8" t="s">
        <v>105</v>
      </c>
      <c r="B607" s="8">
        <v>1999</v>
      </c>
      <c r="C607" s="1">
        <v>3.6197191718624624</v>
      </c>
      <c r="D607" s="6">
        <v>127</v>
      </c>
      <c r="E607" s="6">
        <v>15.7</v>
      </c>
      <c r="F607" s="6">
        <v>110</v>
      </c>
      <c r="J607" s="1">
        <v>0.5511583143645794</v>
      </c>
      <c r="K607" s="1">
        <v>3.56E-2</v>
      </c>
      <c r="L607" s="12">
        <v>0.61723976556110893</v>
      </c>
      <c r="M607" s="12">
        <v>0.3570201595093192</v>
      </c>
      <c r="N607" s="8">
        <f t="shared" si="27"/>
        <v>0.27676701694498584</v>
      </c>
      <c r="O607" s="8" t="str">
        <f t="shared" si="28"/>
        <v>profitable</v>
      </c>
      <c r="P607" s="8" t="str">
        <f t="shared" si="29"/>
        <v>cyclic</v>
      </c>
    </row>
    <row r="608" spans="1:16" x14ac:dyDescent="0.2">
      <c r="A608" s="8" t="s">
        <v>162</v>
      </c>
      <c r="B608" s="8">
        <v>1999</v>
      </c>
      <c r="C608" s="1">
        <v>-0.30345710627400768</v>
      </c>
      <c r="D608" s="6">
        <v>3507</v>
      </c>
      <c r="E608" s="6">
        <v>95</v>
      </c>
      <c r="F608" s="6">
        <v>7.5</v>
      </c>
      <c r="G608" s="6">
        <v>3253</v>
      </c>
      <c r="H608" s="13" t="s">
        <v>11</v>
      </c>
      <c r="I608" s="11" t="s">
        <v>7</v>
      </c>
      <c r="J608" s="1">
        <v>0.5511583143645794</v>
      </c>
      <c r="K608" s="1">
        <v>3.56E-2</v>
      </c>
      <c r="L608" s="12">
        <v>0.61723976556110893</v>
      </c>
      <c r="M608" s="12">
        <v>0.3570201595093192</v>
      </c>
      <c r="N608" s="8">
        <f t="shared" si="27"/>
        <v>-2.3202606082559901E-2</v>
      </c>
      <c r="O608" s="8" t="str">
        <f t="shared" si="28"/>
        <v>-</v>
      </c>
      <c r="P608" s="8" t="str">
        <f t="shared" si="29"/>
        <v>anticyclic</v>
      </c>
    </row>
    <row r="609" spans="1:16" x14ac:dyDescent="0.2">
      <c r="A609" s="8" t="s">
        <v>87</v>
      </c>
      <c r="B609" s="8">
        <v>1999</v>
      </c>
      <c r="C609" s="1">
        <v>9.0769437520668364E-2</v>
      </c>
      <c r="D609" s="6">
        <v>6072</v>
      </c>
      <c r="E609" s="6">
        <v>271</v>
      </c>
      <c r="F609" s="6">
        <v>8</v>
      </c>
      <c r="G609" s="6">
        <v>5540</v>
      </c>
      <c r="H609" s="13" t="s">
        <v>16</v>
      </c>
      <c r="I609" s="11" t="s">
        <v>17</v>
      </c>
      <c r="J609" s="1">
        <v>0.5511583143645794</v>
      </c>
      <c r="K609" s="1">
        <v>3.56E-2</v>
      </c>
      <c r="L609" s="12">
        <v>0.61723976556110893</v>
      </c>
      <c r="M609" s="12">
        <v>0.3570201595093192</v>
      </c>
      <c r="N609" s="8">
        <f t="shared" si="27"/>
        <v>6.9403136706441184E-3</v>
      </c>
      <c r="O609" s="8" t="str">
        <f t="shared" si="28"/>
        <v>-</v>
      </c>
      <c r="P609" s="8" t="str">
        <f t="shared" si="29"/>
        <v>cyclic</v>
      </c>
    </row>
    <row r="610" spans="1:16" x14ac:dyDescent="0.2">
      <c r="A610" s="8" t="s">
        <v>157</v>
      </c>
      <c r="B610" s="8">
        <v>1999</v>
      </c>
      <c r="C610" s="1">
        <v>1.2149366009579355E-2</v>
      </c>
      <c r="D610" s="6">
        <v>152633</v>
      </c>
      <c r="E610" s="6">
        <v>4870</v>
      </c>
      <c r="F610" s="6">
        <v>2481</v>
      </c>
      <c r="G610" s="6">
        <v>131528</v>
      </c>
      <c r="H610" s="13" t="s">
        <v>12</v>
      </c>
      <c r="I610" s="11" t="s">
        <v>2</v>
      </c>
      <c r="J610" s="1">
        <v>0.5511583143645794</v>
      </c>
      <c r="K610" s="1">
        <v>3.56E-2</v>
      </c>
      <c r="L610" s="12">
        <v>0.61723976556110893</v>
      </c>
      <c r="M610" s="12">
        <v>0.3570201595093192</v>
      </c>
      <c r="N610" s="8">
        <f t="shared" si="27"/>
        <v>9.2895156463586835E-4</v>
      </c>
      <c r="O610" s="8" t="str">
        <f t="shared" si="28"/>
        <v>-</v>
      </c>
      <c r="P610" s="8" t="str">
        <f t="shared" si="29"/>
        <v>cyclic</v>
      </c>
    </row>
    <row r="611" spans="1:16" x14ac:dyDescent="0.2">
      <c r="A611" s="8" t="s">
        <v>85</v>
      </c>
      <c r="B611" s="8">
        <v>1999</v>
      </c>
      <c r="C611" s="1">
        <v>6.611408833915762E-2</v>
      </c>
      <c r="D611" s="6">
        <v>23679.599999999999</v>
      </c>
      <c r="E611" s="6">
        <v>3506</v>
      </c>
      <c r="F611" s="6">
        <v>48.3</v>
      </c>
      <c r="G611" s="6">
        <v>18525</v>
      </c>
      <c r="H611" s="13" t="s">
        <v>12</v>
      </c>
      <c r="I611" s="11" t="s">
        <v>2</v>
      </c>
      <c r="J611" s="1">
        <v>0.5511583143645794</v>
      </c>
      <c r="K611" s="1">
        <v>3.56E-2</v>
      </c>
      <c r="L611" s="12">
        <v>0.61723976556110893</v>
      </c>
      <c r="M611" s="12">
        <v>0.3570201595093192</v>
      </c>
      <c r="N611" s="8">
        <f t="shared" si="27"/>
        <v>5.0551432690981142E-3</v>
      </c>
      <c r="O611" s="8" t="str">
        <f t="shared" si="28"/>
        <v>-</v>
      </c>
      <c r="P611" s="8" t="str">
        <f t="shared" si="29"/>
        <v>cyclic</v>
      </c>
    </row>
    <row r="612" spans="1:16" x14ac:dyDescent="0.2">
      <c r="A612" s="8" t="s">
        <v>135</v>
      </c>
      <c r="B612" s="8">
        <v>1999</v>
      </c>
      <c r="C612" s="1">
        <v>-6.8299830881428908E-2</v>
      </c>
      <c r="D612" s="6">
        <v>24780</v>
      </c>
      <c r="E612" s="6">
        <v>1326</v>
      </c>
      <c r="F612" s="6">
        <v>550</v>
      </c>
      <c r="G612" s="6">
        <v>21435</v>
      </c>
      <c r="H612" s="13" t="s">
        <v>13</v>
      </c>
      <c r="I612" s="11" t="s">
        <v>2</v>
      </c>
      <c r="J612" s="1">
        <v>0.5511583143645794</v>
      </c>
      <c r="K612" s="1">
        <v>3.56E-2</v>
      </c>
      <c r="L612" s="12">
        <v>0.61723976556110893</v>
      </c>
      <c r="M612" s="12">
        <v>0.3570201595093192</v>
      </c>
      <c r="N612" s="8">
        <f t="shared" si="27"/>
        <v>-5.2222671299590974E-3</v>
      </c>
      <c r="O612" s="8" t="str">
        <f t="shared" si="28"/>
        <v>-</v>
      </c>
      <c r="P612" s="8" t="str">
        <f t="shared" si="29"/>
        <v>anticyclic</v>
      </c>
    </row>
    <row r="613" spans="1:16" x14ac:dyDescent="0.2">
      <c r="A613" s="8" t="s">
        <v>136</v>
      </c>
      <c r="B613" s="8">
        <v>1999</v>
      </c>
      <c r="C613" s="1">
        <v>0.15201700167194276</v>
      </c>
      <c r="D613" s="6">
        <v>1016.2</v>
      </c>
      <c r="E613" s="6">
        <v>126</v>
      </c>
      <c r="F613" s="6">
        <v>7.7</v>
      </c>
      <c r="G613" s="6">
        <v>847</v>
      </c>
      <c r="H613" s="13" t="s">
        <v>23</v>
      </c>
      <c r="I613" s="11" t="s">
        <v>24</v>
      </c>
      <c r="J613" s="1">
        <v>0.5511583143645794</v>
      </c>
      <c r="K613" s="1">
        <v>3.56E-2</v>
      </c>
      <c r="L613" s="12">
        <v>0.61723976556110893</v>
      </c>
      <c r="M613" s="12">
        <v>0.3570201595093192</v>
      </c>
      <c r="N613" s="8">
        <f t="shared" si="27"/>
        <v>1.1623358078360664E-2</v>
      </c>
      <c r="O613" s="8" t="str">
        <f t="shared" si="28"/>
        <v>-</v>
      </c>
      <c r="P613" s="8" t="str">
        <f t="shared" si="29"/>
        <v>cyclic</v>
      </c>
    </row>
    <row r="614" spans="1:16" x14ac:dyDescent="0.2">
      <c r="A614" s="8" t="s">
        <v>140</v>
      </c>
      <c r="B614" s="8">
        <v>1999</v>
      </c>
      <c r="C614" s="1">
        <v>-0.2126240246056835</v>
      </c>
      <c r="D614" s="6">
        <v>1421</v>
      </c>
      <c r="E614" s="6">
        <v>221</v>
      </c>
      <c r="F614" s="6">
        <v>18.3</v>
      </c>
      <c r="G614" s="6">
        <v>1093</v>
      </c>
      <c r="J614" s="1">
        <v>0.5511583143645794</v>
      </c>
      <c r="K614" s="1">
        <v>3.56E-2</v>
      </c>
      <c r="L614" s="12">
        <v>0.61723976556110893</v>
      </c>
      <c r="M614" s="12">
        <v>0.3570201595093192</v>
      </c>
      <c r="N614" s="8">
        <f t="shared" si="27"/>
        <v>-1.6257426122555648E-2</v>
      </c>
      <c r="O614" s="8" t="str">
        <f t="shared" si="28"/>
        <v>-</v>
      </c>
      <c r="P614" s="8" t="str">
        <f t="shared" si="29"/>
        <v>anticyclic</v>
      </c>
    </row>
    <row r="615" spans="1:16" x14ac:dyDescent="0.2">
      <c r="A615" s="8" t="s">
        <v>145</v>
      </c>
      <c r="B615" s="8">
        <v>1999</v>
      </c>
      <c r="C615" s="1">
        <v>-0.19285250914012245</v>
      </c>
      <c r="D615" s="6">
        <v>4651.3999999999996</v>
      </c>
      <c r="E615" s="6">
        <v>307.8</v>
      </c>
      <c r="F615" s="6">
        <v>44</v>
      </c>
      <c r="G615" s="6">
        <v>4143</v>
      </c>
      <c r="J615" s="1">
        <v>0.5511583143645794</v>
      </c>
      <c r="K615" s="1">
        <v>3.56E-2</v>
      </c>
      <c r="L615" s="12">
        <v>0.61723976556110893</v>
      </c>
      <c r="M615" s="12">
        <v>0.3570201595093192</v>
      </c>
      <c r="N615" s="8">
        <f t="shared" si="27"/>
        <v>-1.4745678084635509E-2</v>
      </c>
      <c r="O615" s="8" t="str">
        <f t="shared" si="28"/>
        <v>-</v>
      </c>
      <c r="P615" s="8" t="str">
        <f t="shared" si="29"/>
        <v>anticyclic</v>
      </c>
    </row>
    <row r="616" spans="1:16" x14ac:dyDescent="0.2">
      <c r="A616" s="8" t="s">
        <v>153</v>
      </c>
      <c r="B616" s="8">
        <v>1999</v>
      </c>
      <c r="C616" s="1">
        <v>6.1580809622975539E-2</v>
      </c>
      <c r="D616" s="6">
        <v>8569.5</v>
      </c>
      <c r="E616" s="6">
        <v>560.5</v>
      </c>
      <c r="F616" s="6">
        <v>118</v>
      </c>
      <c r="G616" s="6">
        <v>7512</v>
      </c>
      <c r="H616" s="13" t="s">
        <v>33</v>
      </c>
      <c r="I616" s="11" t="s">
        <v>24</v>
      </c>
      <c r="J616" s="1">
        <v>0.5511583143645794</v>
      </c>
      <c r="K616" s="1">
        <v>3.56E-2</v>
      </c>
      <c r="L616" s="12">
        <v>0.61723976556110893</v>
      </c>
      <c r="M616" s="12">
        <v>0.3570201595093192</v>
      </c>
      <c r="N616" s="8">
        <f t="shared" si="27"/>
        <v>4.7085246592869154E-3</v>
      </c>
      <c r="O616" s="8" t="str">
        <f t="shared" si="28"/>
        <v>-</v>
      </c>
      <c r="P616" s="8" t="str">
        <f t="shared" si="29"/>
        <v>cyclic</v>
      </c>
    </row>
    <row r="617" spans="1:16" x14ac:dyDescent="0.2">
      <c r="A617" s="8" t="s">
        <v>137</v>
      </c>
      <c r="B617" s="8">
        <v>1999</v>
      </c>
      <c r="C617" s="1">
        <v>8.7901657663840491E-2</v>
      </c>
      <c r="D617" s="6">
        <v>1426.6</v>
      </c>
      <c r="E617" s="6">
        <v>125.8</v>
      </c>
      <c r="F617" s="6">
        <v>13.2</v>
      </c>
      <c r="G617" s="6">
        <v>1219</v>
      </c>
      <c r="H617" s="13" t="s">
        <v>12</v>
      </c>
      <c r="I617" s="11" t="s">
        <v>2</v>
      </c>
      <c r="J617" s="1">
        <v>0.5511583143645794</v>
      </c>
      <c r="K617" s="1">
        <v>3.56E-2</v>
      </c>
      <c r="L617" s="12">
        <v>0.61723976556110893</v>
      </c>
      <c r="M617" s="12">
        <v>0.3570201595093192</v>
      </c>
      <c r="N617" s="8">
        <f t="shared" si="27"/>
        <v>6.7210406169776974E-3</v>
      </c>
      <c r="O617" s="8" t="str">
        <f t="shared" si="28"/>
        <v>-</v>
      </c>
      <c r="P617" s="8" t="str">
        <f t="shared" si="29"/>
        <v>cyclic</v>
      </c>
    </row>
    <row r="618" spans="1:16" x14ac:dyDescent="0.2">
      <c r="A618" s="8" t="s">
        <v>138</v>
      </c>
      <c r="B618" s="8">
        <v>1999</v>
      </c>
      <c r="C618" s="1">
        <v>2.3337037730559049E-2</v>
      </c>
      <c r="D618" s="6">
        <v>23541.7</v>
      </c>
      <c r="E618" s="6">
        <v>1498</v>
      </c>
      <c r="F618" s="6">
        <v>214</v>
      </c>
      <c r="G618" s="6">
        <v>20051</v>
      </c>
      <c r="H618" s="13" t="s">
        <v>13</v>
      </c>
      <c r="I618" s="11" t="s">
        <v>2</v>
      </c>
      <c r="J618" s="1">
        <v>0.5511583143645794</v>
      </c>
      <c r="K618" s="1">
        <v>3.56E-2</v>
      </c>
      <c r="L618" s="12">
        <v>0.61723976556110893</v>
      </c>
      <c r="M618" s="12">
        <v>0.3570201595093192</v>
      </c>
      <c r="N618" s="8">
        <f t="shared" si="27"/>
        <v>1.7843711101201494E-3</v>
      </c>
      <c r="O618" s="8" t="str">
        <f t="shared" si="28"/>
        <v>-</v>
      </c>
      <c r="P618" s="8" t="str">
        <f t="shared" si="29"/>
        <v>cyclic</v>
      </c>
    </row>
    <row r="619" spans="1:16" x14ac:dyDescent="0.2">
      <c r="A619" s="8" t="s">
        <v>139</v>
      </c>
      <c r="B619" s="8">
        <v>1999</v>
      </c>
      <c r="C619" s="1">
        <v>-0.14030139102441114</v>
      </c>
      <c r="D619" s="6">
        <v>19799</v>
      </c>
      <c r="E619" s="6">
        <v>1081</v>
      </c>
      <c r="F619" s="6">
        <v>199</v>
      </c>
      <c r="G619" s="6">
        <v>17639</v>
      </c>
      <c r="H619" s="13" t="s">
        <v>18</v>
      </c>
      <c r="I619" s="11" t="s">
        <v>4</v>
      </c>
      <c r="J619" s="1">
        <v>0.5511583143645794</v>
      </c>
      <c r="K619" s="1">
        <v>3.56E-2</v>
      </c>
      <c r="L619" s="12">
        <v>0.61723976556110893</v>
      </c>
      <c r="M619" s="12">
        <v>0.3570201595093192</v>
      </c>
      <c r="N619" s="8">
        <f t="shared" si="27"/>
        <v>-1.072757184283956E-2</v>
      </c>
      <c r="O619" s="8" t="str">
        <f t="shared" si="28"/>
        <v>-</v>
      </c>
      <c r="P619" s="8" t="str">
        <f t="shared" si="29"/>
        <v>anticyclic</v>
      </c>
    </row>
    <row r="620" spans="1:16" x14ac:dyDescent="0.2">
      <c r="A620" s="8" t="s">
        <v>113</v>
      </c>
      <c r="B620" s="8">
        <v>1999</v>
      </c>
      <c r="C620" s="1">
        <v>8.023519791065997</v>
      </c>
      <c r="H620" s="13" t="s">
        <v>29</v>
      </c>
      <c r="I620" s="11" t="s">
        <v>4</v>
      </c>
      <c r="J620" s="1">
        <v>0.5511583143645794</v>
      </c>
      <c r="K620" s="1">
        <v>3.56E-2</v>
      </c>
      <c r="L620" s="12">
        <v>0.61723976556110893</v>
      </c>
      <c r="M620" s="12">
        <v>0.3570201595093192</v>
      </c>
      <c r="N620" s="8">
        <f t="shared" si="27"/>
        <v>0.61348561381069744</v>
      </c>
      <c r="O620" s="8" t="str">
        <f t="shared" si="28"/>
        <v>profitable</v>
      </c>
      <c r="P620" s="8" t="str">
        <f t="shared" si="29"/>
        <v>cyclic</v>
      </c>
    </row>
    <row r="621" spans="1:16" x14ac:dyDescent="0.2">
      <c r="A621" s="8" t="s">
        <v>99</v>
      </c>
      <c r="B621" s="8">
        <v>1999</v>
      </c>
      <c r="C621" s="1">
        <v>-6.0800248656192546E-2</v>
      </c>
      <c r="D621" s="6">
        <v>2193</v>
      </c>
      <c r="E621" s="6">
        <v>190.5</v>
      </c>
      <c r="F621" s="6">
        <v>19.600000000000001</v>
      </c>
      <c r="G621" s="6">
        <v>1898</v>
      </c>
      <c r="J621" s="1">
        <v>0.5511583143645794</v>
      </c>
      <c r="K621" s="1">
        <v>3.56E-2</v>
      </c>
      <c r="L621" s="12">
        <v>0.61723976556110893</v>
      </c>
      <c r="M621" s="12">
        <v>0.3570201595093192</v>
      </c>
      <c r="N621" s="8">
        <f t="shared" si="27"/>
        <v>-4.6488422585085516E-3</v>
      </c>
      <c r="O621" s="8" t="str">
        <f t="shared" si="28"/>
        <v>-</v>
      </c>
      <c r="P621" s="8" t="str">
        <f t="shared" si="29"/>
        <v>anticyclic</v>
      </c>
    </row>
    <row r="622" spans="1:16" x14ac:dyDescent="0.2">
      <c r="A622" s="8" t="s">
        <v>129</v>
      </c>
      <c r="B622" s="8">
        <v>1999</v>
      </c>
      <c r="C622" s="1">
        <v>-7.3000331726966045E-2</v>
      </c>
      <c r="D622" s="6">
        <v>35369</v>
      </c>
      <c r="E622" s="6">
        <v>2506</v>
      </c>
      <c r="F622" s="6">
        <v>430</v>
      </c>
      <c r="G622" s="6">
        <v>30082</v>
      </c>
      <c r="H622" s="13" t="s">
        <v>14</v>
      </c>
      <c r="I622" s="11" t="s">
        <v>7</v>
      </c>
      <c r="J622" s="1">
        <v>0.5511583143645794</v>
      </c>
      <c r="K622" s="1">
        <v>3.56E-2</v>
      </c>
      <c r="L622" s="12">
        <v>0.61723976556110893</v>
      </c>
      <c r="M622" s="12">
        <v>0.3570201595093192</v>
      </c>
      <c r="N622" s="8">
        <f t="shared" si="27"/>
        <v>-5.5816716957274738E-3</v>
      </c>
      <c r="O622" s="8" t="str">
        <f t="shared" si="28"/>
        <v>-</v>
      </c>
      <c r="P622" s="8" t="str">
        <f t="shared" si="29"/>
        <v>anticyclic</v>
      </c>
    </row>
    <row r="623" spans="1:16" x14ac:dyDescent="0.2">
      <c r="A623" s="8" t="s">
        <v>106</v>
      </c>
      <c r="B623" s="8">
        <v>1999</v>
      </c>
      <c r="C623" s="1">
        <v>0.46609657905725627</v>
      </c>
      <c r="D623" s="6">
        <v>158264.4</v>
      </c>
      <c r="E623" s="6">
        <v>8756</v>
      </c>
      <c r="F623" s="6">
        <v>896</v>
      </c>
      <c r="G623" s="6">
        <v>126672</v>
      </c>
      <c r="H623" s="13" t="s">
        <v>15</v>
      </c>
      <c r="I623" s="11" t="s">
        <v>7</v>
      </c>
      <c r="J623" s="1">
        <v>0.5511583143645794</v>
      </c>
      <c r="K623" s="1">
        <v>3.56E-2</v>
      </c>
      <c r="L623" s="12">
        <v>0.61723976556110893</v>
      </c>
      <c r="M623" s="12">
        <v>0.3570201595093192</v>
      </c>
      <c r="N623" s="8">
        <f t="shared" si="27"/>
        <v>3.5638167954218619E-2</v>
      </c>
      <c r="O623" s="8" t="str">
        <f t="shared" si="28"/>
        <v>-</v>
      </c>
      <c r="P623" s="8" t="str">
        <f t="shared" si="29"/>
        <v>cyclic</v>
      </c>
    </row>
    <row r="624" spans="1:16" x14ac:dyDescent="0.2">
      <c r="A624" s="8" t="s">
        <v>143</v>
      </c>
      <c r="B624" s="8">
        <v>1999</v>
      </c>
      <c r="C624" s="1">
        <v>-4.2269498416524526E-2</v>
      </c>
      <c r="D624" s="6">
        <v>1186.25</v>
      </c>
      <c r="E624" s="6">
        <v>87</v>
      </c>
      <c r="F624" s="6">
        <v>14.149999999999999</v>
      </c>
      <c r="G624" s="6">
        <v>1023.05</v>
      </c>
      <c r="H624" s="13" t="s">
        <v>19</v>
      </c>
      <c r="I624" s="11" t="s">
        <v>4</v>
      </c>
      <c r="J624" s="1">
        <v>0.5511583143645794</v>
      </c>
      <c r="K624" s="1">
        <v>3.56E-2</v>
      </c>
      <c r="L624" s="12">
        <v>0.61723976556110893</v>
      </c>
      <c r="M624" s="12">
        <v>0.3570201595093192</v>
      </c>
      <c r="N624" s="8">
        <f t="shared" si="27"/>
        <v>-3.2319642571837647E-3</v>
      </c>
      <c r="O624" s="8" t="str">
        <f t="shared" si="28"/>
        <v>-</v>
      </c>
      <c r="P624" s="8" t="str">
        <f t="shared" si="29"/>
        <v>anticyclic</v>
      </c>
    </row>
    <row r="625" spans="1:16" x14ac:dyDescent="0.2">
      <c r="A625" s="8" t="s">
        <v>130</v>
      </c>
      <c r="B625" s="8">
        <v>1999</v>
      </c>
      <c r="C625" s="1">
        <v>0.1524709965189267</v>
      </c>
      <c r="D625" s="6">
        <v>146472</v>
      </c>
      <c r="E625" s="6">
        <v>6566</v>
      </c>
      <c r="F625" s="6">
        <v>3153</v>
      </c>
      <c r="G625" s="6">
        <v>124991</v>
      </c>
      <c r="H625" s="13" t="s">
        <v>14</v>
      </c>
      <c r="I625" s="11" t="s">
        <v>7</v>
      </c>
      <c r="J625" s="1">
        <v>0.5511583143645794</v>
      </c>
      <c r="K625" s="1">
        <v>3.56E-2</v>
      </c>
      <c r="L625" s="12">
        <v>0.61723976556110893</v>
      </c>
      <c r="M625" s="12">
        <v>0.3570201595093192</v>
      </c>
      <c r="N625" s="8">
        <f t="shared" si="27"/>
        <v>1.1658070936884295E-2</v>
      </c>
      <c r="O625" s="8" t="str">
        <f t="shared" si="28"/>
        <v>-</v>
      </c>
      <c r="P625" s="8" t="str">
        <f t="shared" si="29"/>
        <v>cyclic</v>
      </c>
    </row>
    <row r="626" spans="1:16" x14ac:dyDescent="0.2">
      <c r="A626" s="8" t="s">
        <v>146</v>
      </c>
      <c r="B626" s="8">
        <v>2000</v>
      </c>
      <c r="C626" s="1">
        <v>0.30973893184760293</v>
      </c>
      <c r="D626" s="6">
        <v>10578.8</v>
      </c>
      <c r="E626" s="6">
        <v>736</v>
      </c>
      <c r="F626" s="6">
        <v>85</v>
      </c>
      <c r="G626" s="6">
        <v>9182</v>
      </c>
      <c r="H626" s="13" t="s">
        <v>8</v>
      </c>
      <c r="I626" s="11" t="s">
        <v>7</v>
      </c>
      <c r="J626" s="1">
        <v>-9.1409858259901083E-2</v>
      </c>
      <c r="K626" s="1">
        <v>4.7087461538461536E-2</v>
      </c>
      <c r="L626" s="12">
        <v>-0.25798682158174019</v>
      </c>
      <c r="M626" s="12">
        <v>-0.23752695883214137</v>
      </c>
      <c r="N626" s="8">
        <f t="shared" si="27"/>
        <v>0.11142321652303697</v>
      </c>
      <c r="O626" s="8" t="str">
        <f t="shared" si="28"/>
        <v>profitable</v>
      </c>
      <c r="P626" s="8" t="str">
        <f t="shared" si="29"/>
        <v>anticyclic</v>
      </c>
    </row>
    <row r="627" spans="1:16" x14ac:dyDescent="0.2">
      <c r="A627" s="8" t="s">
        <v>152</v>
      </c>
      <c r="B627" s="8">
        <v>2000</v>
      </c>
      <c r="C627" s="1">
        <v>-0.46274142474862401</v>
      </c>
      <c r="D627" s="6">
        <v>9137.6</v>
      </c>
      <c r="E627" s="6">
        <v>645</v>
      </c>
      <c r="F627" s="6">
        <v>87</v>
      </c>
      <c r="G627" s="6">
        <v>7990</v>
      </c>
      <c r="H627" s="13" t="s">
        <v>12</v>
      </c>
      <c r="I627" s="11" t="s">
        <v>2</v>
      </c>
      <c r="J627" s="1">
        <v>-9.1409858259901083E-2</v>
      </c>
      <c r="K627" s="1">
        <v>4.7087461538461536E-2</v>
      </c>
      <c r="L627" s="12">
        <v>-0.25798682158174019</v>
      </c>
      <c r="M627" s="12">
        <v>-0.23752695883214137</v>
      </c>
      <c r="N627" s="8">
        <f t="shared" si="27"/>
        <v>-0.16646321357275506</v>
      </c>
      <c r="O627" s="8" t="str">
        <f t="shared" si="28"/>
        <v>-</v>
      </c>
      <c r="P627" s="8" t="str">
        <f t="shared" si="29"/>
        <v>cyclic</v>
      </c>
    </row>
    <row r="628" spans="1:16" x14ac:dyDescent="0.2">
      <c r="A628" s="8" t="s">
        <v>108</v>
      </c>
      <c r="B628" s="8">
        <v>2000</v>
      </c>
      <c r="C628" s="1">
        <v>-6.3024156805540799E-2</v>
      </c>
      <c r="D628" s="6">
        <v>2346</v>
      </c>
      <c r="E628" s="6">
        <v>222.8</v>
      </c>
      <c r="F628" s="6">
        <v>19.2</v>
      </c>
      <c r="G628" s="6">
        <v>1997</v>
      </c>
      <c r="H628" s="13" t="s">
        <v>3</v>
      </c>
      <c r="I628" s="11" t="s">
        <v>4</v>
      </c>
      <c r="J628" s="1">
        <v>-9.1409858259901083E-2</v>
      </c>
      <c r="K628" s="1">
        <v>4.7087461538461536E-2</v>
      </c>
      <c r="L628" s="12">
        <v>-0.25798682158174019</v>
      </c>
      <c r="M628" s="12">
        <v>-0.23752695883214137</v>
      </c>
      <c r="N628" s="8">
        <f t="shared" si="27"/>
        <v>-2.2671848927860089E-2</v>
      </c>
      <c r="O628" s="8" t="str">
        <f t="shared" si="28"/>
        <v>profitable</v>
      </c>
      <c r="P628" s="8" t="str">
        <f t="shared" si="29"/>
        <v>cyclic</v>
      </c>
    </row>
    <row r="629" spans="1:16" x14ac:dyDescent="0.2">
      <c r="A629" s="8" t="s">
        <v>102</v>
      </c>
      <c r="B629" s="8">
        <v>2000</v>
      </c>
      <c r="C629" s="1">
        <v>2.0814104889689977</v>
      </c>
      <c r="D629" s="6">
        <v>2304</v>
      </c>
      <c r="E629" s="6">
        <v>266.10000000000002</v>
      </c>
      <c r="F629" s="6">
        <v>33</v>
      </c>
      <c r="G629" s="6">
        <v>1915</v>
      </c>
      <c r="H629" s="13" t="s">
        <v>12</v>
      </c>
      <c r="I629" s="11" t="s">
        <v>2</v>
      </c>
      <c r="J629" s="1">
        <v>-9.1409858259901083E-2</v>
      </c>
      <c r="K629" s="1">
        <v>4.7087461538461536E-2</v>
      </c>
      <c r="L629" s="12">
        <v>-0.25798682158174019</v>
      </c>
      <c r="M629" s="12">
        <v>-0.23752695883214137</v>
      </c>
      <c r="N629" s="8">
        <f t="shared" si="27"/>
        <v>0.74875137652963941</v>
      </c>
      <c r="O629" s="8" t="str">
        <f t="shared" si="28"/>
        <v>profitable</v>
      </c>
      <c r="P629" s="8" t="str">
        <f t="shared" si="29"/>
        <v>anticyclic</v>
      </c>
    </row>
    <row r="630" spans="1:16" x14ac:dyDescent="0.2">
      <c r="A630" s="8" t="s">
        <v>156</v>
      </c>
      <c r="B630" s="8">
        <v>2000</v>
      </c>
      <c r="C630" s="1">
        <v>-0.42499820058379756</v>
      </c>
      <c r="D630" s="6">
        <v>13413</v>
      </c>
      <c r="E630" s="6">
        <v>1299</v>
      </c>
      <c r="F630" s="6">
        <v>110</v>
      </c>
      <c r="G630" s="6">
        <v>11200</v>
      </c>
      <c r="J630" s="1">
        <v>-9.1409858259901083E-2</v>
      </c>
      <c r="K630" s="1">
        <v>4.7087461538461536E-2</v>
      </c>
      <c r="L630" s="12">
        <v>-0.25798682158174019</v>
      </c>
      <c r="M630" s="12">
        <v>-0.23752695883214137</v>
      </c>
      <c r="N630" s="8">
        <f t="shared" si="27"/>
        <v>-0.15288574233493163</v>
      </c>
      <c r="O630" s="8" t="str">
        <f t="shared" si="28"/>
        <v>-</v>
      </c>
      <c r="P630" s="8" t="str">
        <f t="shared" si="29"/>
        <v>cyclic</v>
      </c>
    </row>
    <row r="631" spans="1:16" x14ac:dyDescent="0.2">
      <c r="A631" s="8" t="s">
        <v>160</v>
      </c>
      <c r="B631" s="8">
        <v>2000</v>
      </c>
      <c r="C631" s="1">
        <v>0.15891108195985482</v>
      </c>
      <c r="D631" s="6">
        <v>18190</v>
      </c>
      <c r="E631" s="6">
        <v>1080</v>
      </c>
      <c r="F631" s="6">
        <v>179</v>
      </c>
      <c r="G631" s="6">
        <v>15471</v>
      </c>
      <c r="H631" s="13" t="s">
        <v>34</v>
      </c>
      <c r="I631" s="11" t="s">
        <v>7</v>
      </c>
      <c r="J631" s="1">
        <v>-9.1409858259901083E-2</v>
      </c>
      <c r="K631" s="1">
        <v>4.7087461538461536E-2</v>
      </c>
      <c r="L631" s="12">
        <v>-0.25798682158174019</v>
      </c>
      <c r="M631" s="12">
        <v>-0.23752695883214137</v>
      </c>
      <c r="N631" s="8">
        <f t="shared" si="27"/>
        <v>5.7165509635820767E-2</v>
      </c>
      <c r="O631" s="8" t="str">
        <f t="shared" si="28"/>
        <v>profitable</v>
      </c>
      <c r="P631" s="8" t="str">
        <f t="shared" si="29"/>
        <v>anticyclic</v>
      </c>
    </row>
    <row r="632" spans="1:16" x14ac:dyDescent="0.2">
      <c r="A632" s="8" t="s">
        <v>159</v>
      </c>
      <c r="B632" s="8">
        <v>2000</v>
      </c>
      <c r="C632" s="1">
        <v>-1.7181473359187297E-2</v>
      </c>
      <c r="D632" s="6">
        <v>97023</v>
      </c>
      <c r="E632" s="6">
        <v>4447</v>
      </c>
      <c r="F632" s="6">
        <v>1504</v>
      </c>
      <c r="G632" s="6">
        <v>82047</v>
      </c>
      <c r="H632" s="13" t="s">
        <v>8</v>
      </c>
      <c r="I632" s="11" t="s">
        <v>7</v>
      </c>
      <c r="J632" s="1">
        <v>-9.1409858259901083E-2</v>
      </c>
      <c r="K632" s="1">
        <v>4.7087461538461536E-2</v>
      </c>
      <c r="L632" s="12">
        <v>-0.25798682158174019</v>
      </c>
      <c r="M632" s="12">
        <v>-0.23752695883214137</v>
      </c>
      <c r="N632" s="8">
        <f t="shared" si="27"/>
        <v>-6.1807374838738181E-3</v>
      </c>
      <c r="O632" s="8" t="str">
        <f t="shared" si="28"/>
        <v>profitable</v>
      </c>
      <c r="P632" s="8" t="str">
        <f t="shared" si="29"/>
        <v>cyclic</v>
      </c>
    </row>
    <row r="633" spans="1:16" x14ac:dyDescent="0.2">
      <c r="A633" s="8" t="s">
        <v>161</v>
      </c>
      <c r="B633" s="8">
        <v>2000</v>
      </c>
      <c r="C633" s="1">
        <v>3.2533746266747897E-2</v>
      </c>
      <c r="D633" s="6">
        <v>84314</v>
      </c>
      <c r="E633" s="6">
        <v>3718</v>
      </c>
      <c r="F633" s="6">
        <v>675</v>
      </c>
      <c r="G633" s="6">
        <v>70392</v>
      </c>
      <c r="H633" s="13" t="s">
        <v>31</v>
      </c>
      <c r="I633" s="11" t="s">
        <v>2</v>
      </c>
      <c r="J633" s="1">
        <v>-9.1409858259901083E-2</v>
      </c>
      <c r="K633" s="1">
        <v>4.7087461538461536E-2</v>
      </c>
      <c r="L633" s="12">
        <v>-0.25798682158174019</v>
      </c>
      <c r="M633" s="12">
        <v>-0.23752695883214137</v>
      </c>
      <c r="N633" s="8">
        <f t="shared" si="27"/>
        <v>1.1703451784256066E-2</v>
      </c>
      <c r="O633" s="8" t="str">
        <f t="shared" si="28"/>
        <v>profitable</v>
      </c>
      <c r="P633" s="8" t="str">
        <f t="shared" si="29"/>
        <v>anticyclic</v>
      </c>
    </row>
    <row r="634" spans="1:16" x14ac:dyDescent="0.2">
      <c r="A634" s="8" t="s">
        <v>148</v>
      </c>
      <c r="B634" s="8">
        <v>2000</v>
      </c>
      <c r="C634" s="1">
        <v>-2.0950772712762522E-3</v>
      </c>
      <c r="D634" s="6">
        <v>25232</v>
      </c>
      <c r="E634" s="6">
        <v>1733</v>
      </c>
      <c r="F634" s="6">
        <v>392</v>
      </c>
      <c r="G634" s="6">
        <v>21573</v>
      </c>
      <c r="H634" s="13" t="s">
        <v>9</v>
      </c>
      <c r="I634" s="11" t="s">
        <v>2</v>
      </c>
      <c r="J634" s="1">
        <v>-9.1409858259901083E-2</v>
      </c>
      <c r="K634" s="1">
        <v>4.7087461538461536E-2</v>
      </c>
      <c r="L634" s="12">
        <v>-0.25798682158174019</v>
      </c>
      <c r="M634" s="12">
        <v>-0.23752695883214137</v>
      </c>
      <c r="N634" s="8">
        <f t="shared" si="27"/>
        <v>-7.536677647767058E-4</v>
      </c>
      <c r="O634" s="8" t="str">
        <f t="shared" si="28"/>
        <v>profitable</v>
      </c>
      <c r="P634" s="8" t="str">
        <f t="shared" si="29"/>
        <v>cyclic</v>
      </c>
    </row>
    <row r="635" spans="1:16" x14ac:dyDescent="0.2">
      <c r="A635" s="8" t="s">
        <v>144</v>
      </c>
      <c r="B635" s="8">
        <v>2000</v>
      </c>
      <c r="C635" s="1">
        <v>7.5546154409746255E-2</v>
      </c>
      <c r="D635" s="6">
        <v>2978</v>
      </c>
      <c r="E635" s="6">
        <v>260.3</v>
      </c>
      <c r="F635" s="6">
        <v>39</v>
      </c>
      <c r="G635" s="6">
        <v>2507</v>
      </c>
      <c r="H635" s="13" t="s">
        <v>35</v>
      </c>
      <c r="I635" s="11" t="s">
        <v>24</v>
      </c>
      <c r="J635" s="1">
        <v>-9.1409858259901083E-2</v>
      </c>
      <c r="K635" s="1">
        <v>4.7087461538461536E-2</v>
      </c>
      <c r="L635" s="12">
        <v>-0.25798682158174019</v>
      </c>
      <c r="M635" s="12">
        <v>-0.23752695883214137</v>
      </c>
      <c r="N635" s="8">
        <f t="shared" si="27"/>
        <v>2.7176420703941561E-2</v>
      </c>
      <c r="O635" s="8" t="str">
        <f t="shared" si="28"/>
        <v>profitable</v>
      </c>
      <c r="P635" s="8" t="str">
        <f t="shared" si="29"/>
        <v>anticyclic</v>
      </c>
    </row>
    <row r="636" spans="1:16" x14ac:dyDescent="0.2">
      <c r="A636" s="8" t="s">
        <v>141</v>
      </c>
      <c r="B636" s="8">
        <v>2000</v>
      </c>
      <c r="C636" s="1">
        <v>-4.9659296784543547E-2</v>
      </c>
      <c r="D636" s="6">
        <v>18000.400000000001</v>
      </c>
      <c r="E636" s="6">
        <v>1137</v>
      </c>
      <c r="F636" s="6">
        <v>538</v>
      </c>
      <c r="G636" s="6">
        <v>15600</v>
      </c>
      <c r="J636" s="1">
        <v>-9.1409858259901083E-2</v>
      </c>
      <c r="K636" s="1">
        <v>4.7087461538461536E-2</v>
      </c>
      <c r="L636" s="12">
        <v>-0.25798682158174019</v>
      </c>
      <c r="M636" s="12">
        <v>-0.23752695883214137</v>
      </c>
      <c r="N636" s="8">
        <f t="shared" si="27"/>
        <v>-1.7864071994438145E-2</v>
      </c>
      <c r="O636" s="8" t="str">
        <f t="shared" si="28"/>
        <v>profitable</v>
      </c>
      <c r="P636" s="8" t="str">
        <f t="shared" si="29"/>
        <v>cyclic</v>
      </c>
    </row>
    <row r="637" spans="1:16" x14ac:dyDescent="0.2">
      <c r="A637" s="8" t="s">
        <v>133</v>
      </c>
      <c r="B637" s="8">
        <v>2000</v>
      </c>
      <c r="C637" s="1">
        <v>-8.5687397682652933E-2</v>
      </c>
      <c r="D637" s="6">
        <v>2262.8000000000002</v>
      </c>
      <c r="E637" s="6">
        <v>216</v>
      </c>
      <c r="F637" s="6">
        <v>13.3</v>
      </c>
      <c r="G637" s="6">
        <v>1945</v>
      </c>
      <c r="H637" s="13" t="s">
        <v>22</v>
      </c>
      <c r="I637" s="11" t="s">
        <v>7</v>
      </c>
      <c r="J637" s="1">
        <v>-9.1409858259901083E-2</v>
      </c>
      <c r="K637" s="1">
        <v>4.7087461538461536E-2</v>
      </c>
      <c r="L637" s="12">
        <v>-0.25798682158174019</v>
      </c>
      <c r="M637" s="12">
        <v>-0.23752695883214137</v>
      </c>
      <c r="N637" s="8">
        <f t="shared" si="27"/>
        <v>-3.0824557340397189E-2</v>
      </c>
      <c r="O637" s="8" t="str">
        <f t="shared" si="28"/>
        <v>profitable</v>
      </c>
      <c r="P637" s="8" t="str">
        <f t="shared" si="29"/>
        <v>cyclic</v>
      </c>
    </row>
    <row r="638" spans="1:16" x14ac:dyDescent="0.2">
      <c r="A638" s="8" t="s">
        <v>163</v>
      </c>
      <c r="B638" s="8">
        <v>2000</v>
      </c>
      <c r="C638" s="1">
        <v>0.11786983266223058</v>
      </c>
      <c r="D638" s="6">
        <v>1587</v>
      </c>
      <c r="E638" s="6">
        <v>74</v>
      </c>
      <c r="F638" s="6">
        <v>11.5</v>
      </c>
      <c r="G638" s="6">
        <v>1462</v>
      </c>
      <c r="H638" s="13" t="s">
        <v>16</v>
      </c>
      <c r="I638" s="11" t="s">
        <v>17</v>
      </c>
      <c r="J638" s="1">
        <v>-9.1409858259901083E-2</v>
      </c>
      <c r="K638" s="1">
        <v>4.7087461538461536E-2</v>
      </c>
      <c r="L638" s="12">
        <v>-0.25798682158174019</v>
      </c>
      <c r="M638" s="12">
        <v>-0.23752695883214137</v>
      </c>
      <c r="N638" s="8">
        <f t="shared" si="27"/>
        <v>4.2401630973273124E-2</v>
      </c>
      <c r="O638" s="8" t="str">
        <f t="shared" si="28"/>
        <v>profitable</v>
      </c>
      <c r="P638" s="8" t="str">
        <f t="shared" si="29"/>
        <v>anticyclic</v>
      </c>
    </row>
    <row r="639" spans="1:16" x14ac:dyDescent="0.2">
      <c r="A639" s="8" t="s">
        <v>142</v>
      </c>
      <c r="B639" s="8">
        <v>2000</v>
      </c>
      <c r="C639" s="1">
        <v>0.26102580222844846</v>
      </c>
      <c r="D639" s="6">
        <v>6183</v>
      </c>
      <c r="E639" s="6">
        <v>595</v>
      </c>
      <c r="F639" s="6">
        <v>70</v>
      </c>
      <c r="G639" s="6">
        <v>5188</v>
      </c>
      <c r="J639" s="1">
        <v>-9.1409858259901083E-2</v>
      </c>
      <c r="K639" s="1">
        <v>4.7087461538461536E-2</v>
      </c>
      <c r="L639" s="12">
        <v>-0.25798682158174019</v>
      </c>
      <c r="M639" s="12">
        <v>-0.23752695883214137</v>
      </c>
      <c r="N639" s="8">
        <f t="shared" si="27"/>
        <v>9.3899511780165396E-2</v>
      </c>
      <c r="O639" s="8" t="str">
        <f t="shared" si="28"/>
        <v>profitable</v>
      </c>
      <c r="P639" s="8" t="str">
        <f t="shared" si="29"/>
        <v>anticyclic</v>
      </c>
    </row>
    <row r="640" spans="1:16" x14ac:dyDescent="0.2">
      <c r="A640" s="8" t="s">
        <v>107</v>
      </c>
      <c r="B640" s="8">
        <v>2000</v>
      </c>
      <c r="C640" s="1">
        <v>-0.25138084591169446</v>
      </c>
      <c r="D640" s="6">
        <v>134140</v>
      </c>
      <c r="E640" s="6">
        <v>5502</v>
      </c>
      <c r="F640" s="6">
        <v>2431</v>
      </c>
      <c r="G640" s="6">
        <v>116307</v>
      </c>
      <c r="H640" s="13" t="s">
        <v>6</v>
      </c>
      <c r="I640" s="11" t="s">
        <v>7</v>
      </c>
      <c r="J640" s="1">
        <v>-9.1409858259901083E-2</v>
      </c>
      <c r="K640" s="1">
        <v>4.7087461538461536E-2</v>
      </c>
      <c r="L640" s="12">
        <v>-0.25798682158174019</v>
      </c>
      <c r="M640" s="12">
        <v>-0.23752695883214137</v>
      </c>
      <c r="N640" s="8">
        <f t="shared" si="27"/>
        <v>-9.0429905781247336E-2</v>
      </c>
      <c r="O640" s="8" t="str">
        <f t="shared" si="28"/>
        <v>-</v>
      </c>
      <c r="P640" s="8" t="str">
        <f t="shared" si="29"/>
        <v>cyclic</v>
      </c>
    </row>
    <row r="641" spans="1:16" x14ac:dyDescent="0.2">
      <c r="A641" s="8" t="s">
        <v>97</v>
      </c>
      <c r="B641" s="8">
        <v>2000</v>
      </c>
      <c r="C641" s="1">
        <v>-0.25490196078431382</v>
      </c>
      <c r="D641" s="6">
        <v>10016</v>
      </c>
      <c r="E641" s="6">
        <v>695</v>
      </c>
      <c r="F641" s="6">
        <v>142</v>
      </c>
      <c r="G641" s="6">
        <v>8709</v>
      </c>
      <c r="J641" s="1">
        <v>-9.1409858259901083E-2</v>
      </c>
      <c r="K641" s="1">
        <v>4.7087461538461536E-2</v>
      </c>
      <c r="L641" s="12">
        <v>-0.25798682158174019</v>
      </c>
      <c r="M641" s="12">
        <v>-0.23752695883214137</v>
      </c>
      <c r="N641" s="8">
        <f t="shared" si="27"/>
        <v>-9.1696565876295988E-2</v>
      </c>
      <c r="O641" s="8" t="str">
        <f t="shared" si="28"/>
        <v>-</v>
      </c>
      <c r="P641" s="8" t="str">
        <f t="shared" si="29"/>
        <v>cyclic</v>
      </c>
    </row>
    <row r="642" spans="1:16" x14ac:dyDescent="0.2">
      <c r="A642" s="8" t="s">
        <v>91</v>
      </c>
      <c r="B642" s="8">
        <v>2000</v>
      </c>
      <c r="C642" s="1">
        <v>0.25950757459183643</v>
      </c>
      <c r="D642" s="6">
        <v>13589</v>
      </c>
      <c r="E642" s="6">
        <v>941</v>
      </c>
      <c r="F642" s="6">
        <v>325</v>
      </c>
      <c r="G642" s="6">
        <v>11453</v>
      </c>
      <c r="H642" s="13" t="s">
        <v>8</v>
      </c>
      <c r="I642" s="11" t="s">
        <v>7</v>
      </c>
      <c r="J642" s="1">
        <v>-9.1409858259901083E-2</v>
      </c>
      <c r="K642" s="1">
        <v>4.7087461538461536E-2</v>
      </c>
      <c r="L642" s="12">
        <v>-0.25798682158174019</v>
      </c>
      <c r="M642" s="12">
        <v>-0.23752695883214137</v>
      </c>
      <c r="N642" s="8">
        <f t="shared" si="27"/>
        <v>9.3353355681297226E-2</v>
      </c>
      <c r="O642" s="8" t="str">
        <f t="shared" si="28"/>
        <v>profitable</v>
      </c>
      <c r="P642" s="8" t="str">
        <f t="shared" si="29"/>
        <v>anticyclic</v>
      </c>
    </row>
    <row r="643" spans="1:16" x14ac:dyDescent="0.2">
      <c r="A643" s="8" t="s">
        <v>125</v>
      </c>
      <c r="B643" s="8">
        <v>2000</v>
      </c>
      <c r="C643" s="1">
        <v>1.0409861792712345E-2</v>
      </c>
      <c r="D643" s="6">
        <v>7909</v>
      </c>
      <c r="E643" s="6">
        <v>639</v>
      </c>
      <c r="F643" s="6">
        <v>46</v>
      </c>
      <c r="G643" s="6">
        <v>6871</v>
      </c>
      <c r="H643" s="13" t="s">
        <v>9</v>
      </c>
      <c r="I643" s="11" t="s">
        <v>2</v>
      </c>
      <c r="J643" s="1">
        <v>-9.1409858259901083E-2</v>
      </c>
      <c r="K643" s="1">
        <v>4.7087461538461536E-2</v>
      </c>
      <c r="L643" s="12">
        <v>-0.25798682158174019</v>
      </c>
      <c r="M643" s="12">
        <v>-0.23752695883214137</v>
      </c>
      <c r="N643" s="8">
        <f t="shared" ref="N643:N706" si="30">C643/SUMIF(B:B,B643,C:C)</f>
        <v>3.7447674968898287E-3</v>
      </c>
      <c r="O643" s="8" t="str">
        <f t="shared" ref="O643:O706" si="31">IF(C643&gt;J643,IF(G643&gt;D643,"profitable and trusted","profitable"),"-")</f>
        <v>profitable</v>
      </c>
      <c r="P643" s="8" t="str">
        <f t="shared" ref="P643:P706" si="32">IF(  ((C643&gt;0)*(J643&lt;0))+((C643&lt;0)*(J643&gt;0)),"anticyclic","cyclic")</f>
        <v>anticyclic</v>
      </c>
    </row>
    <row r="644" spans="1:16" x14ac:dyDescent="0.2">
      <c r="A644" s="8" t="s">
        <v>111</v>
      </c>
      <c r="B644" s="8">
        <v>2000</v>
      </c>
      <c r="C644" s="1">
        <v>0.25832334220901731</v>
      </c>
      <c r="D644" s="6">
        <v>13527.9</v>
      </c>
      <c r="E644" s="6">
        <v>634</v>
      </c>
      <c r="F644" s="6">
        <v>141</v>
      </c>
      <c r="G644" s="6">
        <v>11662</v>
      </c>
      <c r="H644" s="13" t="s">
        <v>18</v>
      </c>
      <c r="I644" s="11" t="s">
        <v>4</v>
      </c>
      <c r="J644" s="1">
        <v>-9.1409858259901083E-2</v>
      </c>
      <c r="K644" s="1">
        <v>4.7087461538461536E-2</v>
      </c>
      <c r="L644" s="12">
        <v>-0.25798682158174019</v>
      </c>
      <c r="M644" s="12">
        <v>-0.23752695883214137</v>
      </c>
      <c r="N644" s="8">
        <f t="shared" si="30"/>
        <v>9.2927348590689157E-2</v>
      </c>
      <c r="O644" s="8" t="str">
        <f t="shared" si="31"/>
        <v>profitable</v>
      </c>
      <c r="P644" s="8" t="str">
        <f t="shared" si="32"/>
        <v>anticyclic</v>
      </c>
    </row>
    <row r="645" spans="1:16" x14ac:dyDescent="0.2">
      <c r="A645" s="8" t="s">
        <v>131</v>
      </c>
      <c r="B645" s="8">
        <v>2000</v>
      </c>
      <c r="C645" s="1">
        <v>0.10765561994110463</v>
      </c>
      <c r="H645" s="13" t="s">
        <v>30</v>
      </c>
      <c r="I645" s="11" t="s">
        <v>7</v>
      </c>
      <c r="J645" s="1">
        <v>-9.1409858259901083E-2</v>
      </c>
      <c r="K645" s="1">
        <v>4.7087461538461536E-2</v>
      </c>
      <c r="L645" s="12">
        <v>-0.25798682158174019</v>
      </c>
      <c r="M645" s="12">
        <v>-0.23752695883214137</v>
      </c>
      <c r="N645" s="8">
        <f t="shared" si="30"/>
        <v>3.8727244841540928E-2</v>
      </c>
      <c r="O645" s="8" t="str">
        <f t="shared" si="31"/>
        <v>profitable</v>
      </c>
      <c r="P645" s="8" t="str">
        <f t="shared" si="32"/>
        <v>anticyclic</v>
      </c>
    </row>
    <row r="646" spans="1:16" x14ac:dyDescent="0.2">
      <c r="A646" s="8" t="s">
        <v>112</v>
      </c>
      <c r="B646" s="8">
        <v>2000</v>
      </c>
      <c r="C646" s="1">
        <v>0.28765728668118196</v>
      </c>
      <c r="D646" s="6">
        <v>3323.7</v>
      </c>
      <c r="E646" s="6">
        <v>232.5</v>
      </c>
      <c r="F646" s="6">
        <v>39</v>
      </c>
      <c r="G646" s="6">
        <v>2923</v>
      </c>
      <c r="H646" s="13" t="s">
        <v>27</v>
      </c>
      <c r="I646" s="11" t="s">
        <v>7</v>
      </c>
      <c r="J646" s="1">
        <v>-9.1409858259901083E-2</v>
      </c>
      <c r="K646" s="1">
        <v>4.7087461538461536E-2</v>
      </c>
      <c r="L646" s="12">
        <v>-0.25798682158174019</v>
      </c>
      <c r="M646" s="12">
        <v>-0.23752695883214137</v>
      </c>
      <c r="N646" s="8">
        <f t="shared" si="30"/>
        <v>0.10347972709506424</v>
      </c>
      <c r="O646" s="8" t="str">
        <f t="shared" si="31"/>
        <v>profitable</v>
      </c>
      <c r="P646" s="8" t="str">
        <f t="shared" si="32"/>
        <v>anticyclic</v>
      </c>
    </row>
    <row r="647" spans="1:16" x14ac:dyDescent="0.2">
      <c r="A647" s="8" t="s">
        <v>109</v>
      </c>
      <c r="B647" s="8">
        <v>2000</v>
      </c>
      <c r="C647" s="1">
        <v>4.1419247874116556E-2</v>
      </c>
      <c r="D647" s="6">
        <v>21508.45</v>
      </c>
      <c r="E647" s="6">
        <v>1356.2</v>
      </c>
      <c r="F647" s="6">
        <v>365.6</v>
      </c>
      <c r="G647" s="6">
        <v>8164.95</v>
      </c>
      <c r="H647" s="13" t="s">
        <v>10</v>
      </c>
      <c r="I647" s="11" t="s">
        <v>7</v>
      </c>
      <c r="J647" s="1">
        <v>-9.1409858259901083E-2</v>
      </c>
      <c r="K647" s="1">
        <v>4.7087461538461536E-2</v>
      </c>
      <c r="L647" s="12">
        <v>-0.25798682158174019</v>
      </c>
      <c r="M647" s="12">
        <v>-0.23752695883214137</v>
      </c>
      <c r="N647" s="8">
        <f t="shared" si="30"/>
        <v>1.4899857104077966E-2</v>
      </c>
      <c r="O647" s="8" t="str">
        <f t="shared" si="31"/>
        <v>profitable</v>
      </c>
      <c r="P647" s="8" t="str">
        <f t="shared" si="32"/>
        <v>anticyclic</v>
      </c>
    </row>
    <row r="648" spans="1:16" x14ac:dyDescent="0.2">
      <c r="A648" s="8" t="s">
        <v>127</v>
      </c>
      <c r="B648" s="8">
        <v>2000</v>
      </c>
      <c r="C648" s="1">
        <v>0.14530986719774502</v>
      </c>
      <c r="D648" s="6">
        <v>6783.5</v>
      </c>
      <c r="E648" s="6">
        <v>396</v>
      </c>
      <c r="F648" s="6">
        <v>283</v>
      </c>
      <c r="G648" s="6">
        <v>5759</v>
      </c>
      <c r="H648" s="13" t="s">
        <v>28</v>
      </c>
      <c r="I648" s="11" t="s">
        <v>2</v>
      </c>
      <c r="J648" s="1">
        <v>-9.1409858259901083E-2</v>
      </c>
      <c r="K648" s="1">
        <v>4.7087461538461536E-2</v>
      </c>
      <c r="L648" s="12">
        <v>-0.25798682158174019</v>
      </c>
      <c r="M648" s="12">
        <v>-0.23752695883214137</v>
      </c>
      <c r="N648" s="8">
        <f t="shared" si="30"/>
        <v>5.2272708177589694E-2</v>
      </c>
      <c r="O648" s="8" t="str">
        <f t="shared" si="31"/>
        <v>profitable</v>
      </c>
      <c r="P648" s="8" t="str">
        <f t="shared" si="32"/>
        <v>anticyclic</v>
      </c>
    </row>
    <row r="649" spans="1:16" x14ac:dyDescent="0.2">
      <c r="A649" s="8" t="s">
        <v>105</v>
      </c>
      <c r="B649" s="8">
        <v>2000</v>
      </c>
      <c r="C649" s="1">
        <v>1.0680667831597201</v>
      </c>
      <c r="D649" s="6">
        <v>132</v>
      </c>
      <c r="E649" s="6">
        <v>15.9</v>
      </c>
      <c r="F649" s="6">
        <v>113</v>
      </c>
      <c r="J649" s="1">
        <v>-9.1409858259901083E-2</v>
      </c>
      <c r="K649" s="1">
        <v>4.7087461538461536E-2</v>
      </c>
      <c r="L649" s="12">
        <v>-0.25798682158174019</v>
      </c>
      <c r="M649" s="12">
        <v>-0.23752695883214137</v>
      </c>
      <c r="N649" s="8">
        <f t="shared" si="30"/>
        <v>0.38421852794282524</v>
      </c>
      <c r="O649" s="8" t="str">
        <f t="shared" si="31"/>
        <v>profitable</v>
      </c>
      <c r="P649" s="8" t="str">
        <f t="shared" si="32"/>
        <v>anticyclic</v>
      </c>
    </row>
    <row r="650" spans="1:16" x14ac:dyDescent="0.2">
      <c r="A650" s="8" t="s">
        <v>87</v>
      </c>
      <c r="B650" s="8">
        <v>2000</v>
      </c>
      <c r="C650" s="1">
        <v>5.7449214469306453E-2</v>
      </c>
      <c r="D650" s="6">
        <v>6975</v>
      </c>
      <c r="E650" s="6">
        <v>404</v>
      </c>
      <c r="F650" s="6">
        <v>7.8</v>
      </c>
      <c r="G650" s="6">
        <v>6202</v>
      </c>
      <c r="H650" s="13" t="s">
        <v>16</v>
      </c>
      <c r="I650" s="11" t="s">
        <v>17</v>
      </c>
      <c r="J650" s="1">
        <v>-9.1409858259901083E-2</v>
      </c>
      <c r="K650" s="1">
        <v>4.7087461538461536E-2</v>
      </c>
      <c r="L650" s="12">
        <v>-0.25798682158174019</v>
      </c>
      <c r="M650" s="12">
        <v>-0.23752695883214137</v>
      </c>
      <c r="N650" s="8">
        <f t="shared" si="30"/>
        <v>2.0666359971956687E-2</v>
      </c>
      <c r="O650" s="8" t="str">
        <f t="shared" si="31"/>
        <v>profitable</v>
      </c>
      <c r="P650" s="8" t="str">
        <f t="shared" si="32"/>
        <v>anticyclic</v>
      </c>
    </row>
    <row r="651" spans="1:16" x14ac:dyDescent="0.2">
      <c r="A651" s="8" t="s">
        <v>157</v>
      </c>
      <c r="B651" s="8">
        <v>2000</v>
      </c>
      <c r="C651" s="1">
        <v>-7.3663806727021511E-2</v>
      </c>
      <c r="D651" s="6">
        <v>303595</v>
      </c>
      <c r="E651" s="6">
        <v>10298</v>
      </c>
      <c r="F651" s="6">
        <v>5481</v>
      </c>
      <c r="G651" s="6">
        <v>257107</v>
      </c>
      <c r="H651" s="13" t="s">
        <v>12</v>
      </c>
      <c r="I651" s="11" t="s">
        <v>2</v>
      </c>
      <c r="J651" s="1">
        <v>-9.1409858259901083E-2</v>
      </c>
      <c r="K651" s="1">
        <v>4.7087461538461536E-2</v>
      </c>
      <c r="L651" s="12">
        <v>-0.25798682158174019</v>
      </c>
      <c r="M651" s="12">
        <v>-0.23752695883214137</v>
      </c>
      <c r="N651" s="8">
        <f t="shared" si="30"/>
        <v>-2.6499278724492009E-2</v>
      </c>
      <c r="O651" s="8" t="str">
        <f t="shared" si="31"/>
        <v>profitable</v>
      </c>
      <c r="P651" s="8" t="str">
        <f t="shared" si="32"/>
        <v>cyclic</v>
      </c>
    </row>
    <row r="652" spans="1:16" x14ac:dyDescent="0.2">
      <c r="A652" s="8" t="s">
        <v>85</v>
      </c>
      <c r="B652" s="8">
        <v>2000</v>
      </c>
      <c r="C652" s="1">
        <v>0.21967973496877807</v>
      </c>
      <c r="D652" s="6">
        <v>24304.6</v>
      </c>
      <c r="E652" s="6">
        <v>3654</v>
      </c>
      <c r="F652" s="6">
        <v>54.2</v>
      </c>
      <c r="G652" s="6">
        <v>18725</v>
      </c>
      <c r="H652" s="13" t="s">
        <v>6</v>
      </c>
      <c r="I652" s="11" t="s">
        <v>7</v>
      </c>
      <c r="J652" s="1">
        <v>-9.1409858259901083E-2</v>
      </c>
      <c r="K652" s="1">
        <v>4.7087461538461536E-2</v>
      </c>
      <c r="L652" s="12">
        <v>-0.25798682158174019</v>
      </c>
      <c r="M652" s="12">
        <v>-0.23752695883214137</v>
      </c>
      <c r="N652" s="8">
        <f t="shared" si="30"/>
        <v>7.9025980134757048E-2</v>
      </c>
      <c r="O652" s="8" t="str">
        <f t="shared" si="31"/>
        <v>profitable</v>
      </c>
      <c r="P652" s="8" t="str">
        <f t="shared" si="32"/>
        <v>anticyclic</v>
      </c>
    </row>
    <row r="653" spans="1:16" x14ac:dyDescent="0.2">
      <c r="A653" s="8" t="s">
        <v>114</v>
      </c>
      <c r="B653" s="8">
        <v>2000</v>
      </c>
      <c r="C653" s="1">
        <v>-0.80666666666666675</v>
      </c>
      <c r="H653" s="13" t="s">
        <v>12</v>
      </c>
      <c r="I653" s="11" t="s">
        <v>2</v>
      </c>
      <c r="J653" s="1">
        <v>-9.1409858259901083E-2</v>
      </c>
      <c r="K653" s="1">
        <v>4.7087461538461536E-2</v>
      </c>
      <c r="L653" s="12">
        <v>-0.25798682158174019</v>
      </c>
      <c r="M653" s="12">
        <v>-0.23752695883214137</v>
      </c>
      <c r="N653" s="8">
        <f t="shared" si="30"/>
        <v>-0.2901843630885243</v>
      </c>
      <c r="O653" s="8" t="str">
        <f t="shared" si="31"/>
        <v>-</v>
      </c>
      <c r="P653" s="8" t="str">
        <f t="shared" si="32"/>
        <v>cyclic</v>
      </c>
    </row>
    <row r="654" spans="1:16" x14ac:dyDescent="0.2">
      <c r="A654" s="8" t="s">
        <v>135</v>
      </c>
      <c r="B654" s="8">
        <v>2000</v>
      </c>
      <c r="C654" s="1">
        <v>3.7297091288748974E-2</v>
      </c>
      <c r="D654" s="6">
        <v>27414.799999999999</v>
      </c>
      <c r="E654" s="6">
        <v>1572</v>
      </c>
      <c r="F654" s="6">
        <v>540</v>
      </c>
      <c r="G654" s="6">
        <v>23907</v>
      </c>
      <c r="H654" s="13" t="s">
        <v>13</v>
      </c>
      <c r="I654" s="11" t="s">
        <v>2</v>
      </c>
      <c r="J654" s="1">
        <v>-9.1409858259901083E-2</v>
      </c>
      <c r="K654" s="1">
        <v>4.7087461538461536E-2</v>
      </c>
      <c r="L654" s="12">
        <v>-0.25798682158174019</v>
      </c>
      <c r="M654" s="12">
        <v>-0.23752695883214137</v>
      </c>
      <c r="N654" s="8">
        <f t="shared" si="30"/>
        <v>1.3416982662000209E-2</v>
      </c>
      <c r="O654" s="8" t="str">
        <f t="shared" si="31"/>
        <v>profitable</v>
      </c>
      <c r="P654" s="8" t="str">
        <f t="shared" si="32"/>
        <v>anticyclic</v>
      </c>
    </row>
    <row r="655" spans="1:16" x14ac:dyDescent="0.2">
      <c r="A655" s="8" t="s">
        <v>136</v>
      </c>
      <c r="B655" s="8">
        <v>2000</v>
      </c>
      <c r="C655" s="1">
        <v>4.2252884756147135E-2</v>
      </c>
      <c r="D655" s="6">
        <v>1140.7</v>
      </c>
      <c r="E655" s="6">
        <v>129.4</v>
      </c>
      <c r="F655" s="6">
        <v>7.8</v>
      </c>
      <c r="G655" s="6">
        <v>966</v>
      </c>
      <c r="H655" s="13" t="s">
        <v>23</v>
      </c>
      <c r="I655" s="11" t="s">
        <v>24</v>
      </c>
      <c r="J655" s="1">
        <v>-9.1409858259901083E-2</v>
      </c>
      <c r="K655" s="1">
        <v>4.7087461538461536E-2</v>
      </c>
      <c r="L655" s="12">
        <v>-0.25798682158174019</v>
      </c>
      <c r="M655" s="12">
        <v>-0.23752695883214137</v>
      </c>
      <c r="N655" s="8">
        <f t="shared" si="30"/>
        <v>1.519974353506038E-2</v>
      </c>
      <c r="O655" s="8" t="str">
        <f t="shared" si="31"/>
        <v>profitable</v>
      </c>
      <c r="P655" s="8" t="str">
        <f t="shared" si="32"/>
        <v>anticyclic</v>
      </c>
    </row>
    <row r="656" spans="1:16" x14ac:dyDescent="0.2">
      <c r="A656" s="8" t="s">
        <v>140</v>
      </c>
      <c r="B656" s="8">
        <v>2000</v>
      </c>
      <c r="C656" s="1">
        <v>-5.4398740778952792E-2</v>
      </c>
      <c r="D656" s="6">
        <v>1681</v>
      </c>
      <c r="E656" s="6">
        <v>213</v>
      </c>
      <c r="F656" s="6">
        <v>19</v>
      </c>
      <c r="G656" s="6">
        <v>1377</v>
      </c>
      <c r="J656" s="1">
        <v>-9.1409858259901083E-2</v>
      </c>
      <c r="K656" s="1">
        <v>4.7087461538461536E-2</v>
      </c>
      <c r="L656" s="12">
        <v>-0.25798682158174019</v>
      </c>
      <c r="M656" s="12">
        <v>-0.23752695883214137</v>
      </c>
      <c r="N656" s="8">
        <f t="shared" si="30"/>
        <v>-1.9569004891435721E-2</v>
      </c>
      <c r="O656" s="8" t="str">
        <f t="shared" si="31"/>
        <v>profitable</v>
      </c>
      <c r="P656" s="8" t="str">
        <f t="shared" si="32"/>
        <v>cyclic</v>
      </c>
    </row>
    <row r="657" spans="1:16" x14ac:dyDescent="0.2">
      <c r="A657" s="8" t="s">
        <v>145</v>
      </c>
      <c r="B657" s="8">
        <v>2000</v>
      </c>
      <c r="C657" s="1">
        <v>-0.18047041987786611</v>
      </c>
      <c r="D657" s="6">
        <v>4615.7</v>
      </c>
      <c r="E657" s="6">
        <v>311.39999999999998</v>
      </c>
      <c r="F657" s="6">
        <v>46</v>
      </c>
      <c r="G657" s="6">
        <v>4060</v>
      </c>
      <c r="J657" s="1">
        <v>-9.1409858259901083E-2</v>
      </c>
      <c r="K657" s="1">
        <v>4.7087461538461536E-2</v>
      </c>
      <c r="L657" s="12">
        <v>-0.25798682158174019</v>
      </c>
      <c r="M657" s="12">
        <v>-0.23752695883214137</v>
      </c>
      <c r="N657" s="8">
        <f t="shared" si="30"/>
        <v>-6.4921108076748502E-2</v>
      </c>
      <c r="O657" s="8" t="str">
        <f t="shared" si="31"/>
        <v>-</v>
      </c>
      <c r="P657" s="8" t="str">
        <f t="shared" si="32"/>
        <v>cyclic</v>
      </c>
    </row>
    <row r="658" spans="1:16" x14ac:dyDescent="0.2">
      <c r="A658" s="8" t="s">
        <v>153</v>
      </c>
      <c r="B658" s="8">
        <v>2000</v>
      </c>
      <c r="C658" s="1">
        <v>-4.5778882418455374E-2</v>
      </c>
      <c r="D658" s="6">
        <v>26098</v>
      </c>
      <c r="E658" s="6">
        <v>535</v>
      </c>
      <c r="F658" s="6">
        <v>328</v>
      </c>
      <c r="G658" s="6">
        <v>23902</v>
      </c>
      <c r="H658" s="13" t="s">
        <v>23</v>
      </c>
      <c r="I658" s="11" t="s">
        <v>24</v>
      </c>
      <c r="J658" s="1">
        <v>-9.1409858259901083E-2</v>
      </c>
      <c r="K658" s="1">
        <v>4.7087461538461536E-2</v>
      </c>
      <c r="L658" s="12">
        <v>-0.25798682158174019</v>
      </c>
      <c r="M658" s="12">
        <v>-0.23752695883214137</v>
      </c>
      <c r="N658" s="8">
        <f t="shared" si="30"/>
        <v>-1.6468160129137085E-2</v>
      </c>
      <c r="O658" s="8" t="str">
        <f t="shared" si="31"/>
        <v>profitable</v>
      </c>
      <c r="P658" s="8" t="str">
        <f t="shared" si="32"/>
        <v>cyclic</v>
      </c>
    </row>
    <row r="659" spans="1:16" x14ac:dyDescent="0.2">
      <c r="A659" s="8" t="s">
        <v>137</v>
      </c>
      <c r="B659" s="8">
        <v>2000</v>
      </c>
      <c r="C659" s="1">
        <v>-9.5723478896439632E-2</v>
      </c>
      <c r="D659" s="6">
        <v>1689.6</v>
      </c>
      <c r="E659" s="6">
        <v>133.1</v>
      </c>
      <c r="F659" s="6">
        <v>12.7</v>
      </c>
      <c r="G659" s="6">
        <v>1471</v>
      </c>
      <c r="H659" s="13" t="s">
        <v>12</v>
      </c>
      <c r="I659" s="11" t="s">
        <v>2</v>
      </c>
      <c r="J659" s="1">
        <v>-9.1409858259901083E-2</v>
      </c>
      <c r="K659" s="1">
        <v>4.7087461538461536E-2</v>
      </c>
      <c r="L659" s="12">
        <v>-0.25798682158174019</v>
      </c>
      <c r="M659" s="12">
        <v>-0.23752695883214137</v>
      </c>
      <c r="N659" s="8">
        <f t="shared" si="30"/>
        <v>-3.4434863747331977E-2</v>
      </c>
      <c r="O659" s="8" t="str">
        <f t="shared" si="31"/>
        <v>-</v>
      </c>
      <c r="P659" s="8" t="str">
        <f t="shared" si="32"/>
        <v>cyclic</v>
      </c>
    </row>
    <row r="660" spans="1:16" x14ac:dyDescent="0.2">
      <c r="A660" s="8" t="s">
        <v>138</v>
      </c>
      <c r="B660" s="8">
        <v>2000</v>
      </c>
      <c r="C660" s="1">
        <v>-0.33669882955320224</v>
      </c>
      <c r="D660" s="6">
        <v>25091.9</v>
      </c>
      <c r="E660" s="6">
        <v>1607</v>
      </c>
      <c r="F660" s="6">
        <v>208</v>
      </c>
      <c r="G660" s="6">
        <v>22081</v>
      </c>
      <c r="H660" s="13" t="s">
        <v>13</v>
      </c>
      <c r="I660" s="11" t="s">
        <v>2</v>
      </c>
      <c r="J660" s="1">
        <v>-9.1409858259901083E-2</v>
      </c>
      <c r="K660" s="1">
        <v>4.7087461538461536E-2</v>
      </c>
      <c r="L660" s="12">
        <v>-0.25798682158174019</v>
      </c>
      <c r="M660" s="12">
        <v>-0.23752695883214137</v>
      </c>
      <c r="N660" s="8">
        <f t="shared" si="30"/>
        <v>-0.12112157281803419</v>
      </c>
      <c r="O660" s="8" t="str">
        <f t="shared" si="31"/>
        <v>-</v>
      </c>
      <c r="P660" s="8" t="str">
        <f t="shared" si="32"/>
        <v>cyclic</v>
      </c>
    </row>
    <row r="661" spans="1:16" x14ac:dyDescent="0.2">
      <c r="A661" s="8" t="s">
        <v>139</v>
      </c>
      <c r="B661" s="8">
        <v>2000</v>
      </c>
      <c r="C661" s="1">
        <v>0.25493421052631576</v>
      </c>
      <c r="D661" s="6">
        <v>22017</v>
      </c>
      <c r="E661" s="6">
        <v>1318.8</v>
      </c>
      <c r="F661" s="6">
        <v>202</v>
      </c>
      <c r="G661" s="6">
        <v>19421</v>
      </c>
      <c r="H661" s="13" t="s">
        <v>22</v>
      </c>
      <c r="I661" s="11" t="s">
        <v>7</v>
      </c>
      <c r="J661" s="1">
        <v>-9.1409858259901083E-2</v>
      </c>
      <c r="K661" s="1">
        <v>4.7087461538461536E-2</v>
      </c>
      <c r="L661" s="12">
        <v>-0.25798682158174019</v>
      </c>
      <c r="M661" s="12">
        <v>-0.23752695883214137</v>
      </c>
      <c r="N661" s="8">
        <f t="shared" si="30"/>
        <v>9.1708167162464507E-2</v>
      </c>
      <c r="O661" s="8" t="str">
        <f t="shared" si="31"/>
        <v>profitable</v>
      </c>
      <c r="P661" s="8" t="str">
        <f t="shared" si="32"/>
        <v>anticyclic</v>
      </c>
    </row>
    <row r="662" spans="1:16" x14ac:dyDescent="0.2">
      <c r="A662" s="8" t="s">
        <v>113</v>
      </c>
      <c r="B662" s="8">
        <v>2000</v>
      </c>
      <c r="C662" s="1">
        <v>-0.47435476986334457</v>
      </c>
      <c r="D662" s="6">
        <v>167</v>
      </c>
      <c r="E662" s="6">
        <v>59.3</v>
      </c>
      <c r="F662" s="6">
        <v>0.4</v>
      </c>
      <c r="G662" s="6">
        <v>74</v>
      </c>
      <c r="H662" s="13" t="s">
        <v>29</v>
      </c>
      <c r="I662" s="11" t="s">
        <v>4</v>
      </c>
      <c r="J662" s="1">
        <v>-9.1409858259901083E-2</v>
      </c>
      <c r="K662" s="1">
        <v>4.7087461538461536E-2</v>
      </c>
      <c r="L662" s="12">
        <v>-0.25798682158174019</v>
      </c>
      <c r="M662" s="12">
        <v>-0.23752695883214137</v>
      </c>
      <c r="N662" s="8">
        <f t="shared" si="30"/>
        <v>-0.17064091335222911</v>
      </c>
      <c r="O662" s="8" t="str">
        <f t="shared" si="31"/>
        <v>-</v>
      </c>
      <c r="P662" s="8" t="str">
        <f t="shared" si="32"/>
        <v>cyclic</v>
      </c>
    </row>
    <row r="663" spans="1:16" x14ac:dyDescent="0.2">
      <c r="A663" s="8" t="s">
        <v>99</v>
      </c>
      <c r="B663" s="8">
        <v>2000</v>
      </c>
      <c r="C663" s="1">
        <v>0.93265109292845971</v>
      </c>
      <c r="D663" s="6">
        <v>1880</v>
      </c>
      <c r="E663" s="6">
        <v>197</v>
      </c>
      <c r="F663" s="6">
        <v>20</v>
      </c>
      <c r="G663" s="6">
        <v>1599</v>
      </c>
      <c r="J663" s="1">
        <v>-9.1409858259901083E-2</v>
      </c>
      <c r="K663" s="1">
        <v>4.7087461538461536E-2</v>
      </c>
      <c r="L663" s="12">
        <v>-0.25798682158174019</v>
      </c>
      <c r="M663" s="12">
        <v>-0.23752695883214137</v>
      </c>
      <c r="N663" s="8">
        <f t="shared" si="30"/>
        <v>0.33550507857677003</v>
      </c>
      <c r="O663" s="8" t="str">
        <f t="shared" si="31"/>
        <v>profitable</v>
      </c>
      <c r="P663" s="8" t="str">
        <f t="shared" si="32"/>
        <v>anticyclic</v>
      </c>
    </row>
    <row r="664" spans="1:16" x14ac:dyDescent="0.2">
      <c r="A664" s="8" t="s">
        <v>129</v>
      </c>
      <c r="B664" s="8">
        <v>2000</v>
      </c>
      <c r="C664" s="1">
        <v>-6.7317653930030863E-2</v>
      </c>
      <c r="D664" s="6">
        <v>41242</v>
      </c>
      <c r="E664" s="6">
        <v>2808</v>
      </c>
      <c r="F664" s="6">
        <v>428</v>
      </c>
      <c r="G664" s="6">
        <v>35821</v>
      </c>
      <c r="H664" s="13" t="s">
        <v>14</v>
      </c>
      <c r="I664" s="11" t="s">
        <v>7</v>
      </c>
      <c r="J664" s="1">
        <v>-9.1409858259901083E-2</v>
      </c>
      <c r="K664" s="1">
        <v>4.7087461538461536E-2</v>
      </c>
      <c r="L664" s="12">
        <v>-0.25798682158174019</v>
      </c>
      <c r="M664" s="12">
        <v>-0.23752695883214137</v>
      </c>
      <c r="N664" s="8">
        <f t="shared" si="30"/>
        <v>-2.4216360161528554E-2</v>
      </c>
      <c r="O664" s="8" t="str">
        <f t="shared" si="31"/>
        <v>profitable</v>
      </c>
      <c r="P664" s="8" t="str">
        <f t="shared" si="32"/>
        <v>cyclic</v>
      </c>
    </row>
    <row r="665" spans="1:16" x14ac:dyDescent="0.2">
      <c r="A665" s="8" t="s">
        <v>106</v>
      </c>
      <c r="B665" s="8">
        <v>2000</v>
      </c>
      <c r="C665" s="1">
        <v>-0.14393360236501754</v>
      </c>
      <c r="D665" s="6">
        <v>139837</v>
      </c>
      <c r="E665" s="6">
        <v>8077</v>
      </c>
      <c r="F665" s="6">
        <v>1039</v>
      </c>
      <c r="G665" s="6">
        <v>108493</v>
      </c>
      <c r="H665" s="13" t="s">
        <v>15</v>
      </c>
      <c r="I665" s="11" t="s">
        <v>7</v>
      </c>
      <c r="J665" s="1">
        <v>-9.1409858259901083E-2</v>
      </c>
      <c r="K665" s="1">
        <v>4.7087461538461536E-2</v>
      </c>
      <c r="L665" s="12">
        <v>-0.25798682158174019</v>
      </c>
      <c r="M665" s="12">
        <v>-0.23752695883214137</v>
      </c>
      <c r="N665" s="8">
        <f t="shared" si="30"/>
        <v>-5.1777620738838258E-2</v>
      </c>
      <c r="O665" s="8" t="str">
        <f t="shared" si="31"/>
        <v>-</v>
      </c>
      <c r="P665" s="8" t="str">
        <f t="shared" si="32"/>
        <v>cyclic</v>
      </c>
    </row>
    <row r="666" spans="1:16" x14ac:dyDescent="0.2">
      <c r="A666" s="8" t="s">
        <v>143</v>
      </c>
      <c r="B666" s="8">
        <v>2000</v>
      </c>
      <c r="C666" s="1">
        <v>-0.11971830985915489</v>
      </c>
      <c r="D666" s="6">
        <v>1316.2</v>
      </c>
      <c r="E666" s="6">
        <v>91.4</v>
      </c>
      <c r="F666" s="6">
        <v>14.8</v>
      </c>
      <c r="G666" s="6">
        <v>1150</v>
      </c>
      <c r="H666" s="13" t="s">
        <v>19</v>
      </c>
      <c r="I666" s="11" t="s">
        <v>4</v>
      </c>
      <c r="J666" s="1">
        <v>-9.1409858259901083E-2</v>
      </c>
      <c r="K666" s="1">
        <v>4.7087461538461536E-2</v>
      </c>
      <c r="L666" s="12">
        <v>-0.25798682158174019</v>
      </c>
      <c r="M666" s="12">
        <v>-0.23752695883214137</v>
      </c>
      <c r="N666" s="8">
        <f t="shared" si="30"/>
        <v>-4.3066588632041478E-2</v>
      </c>
      <c r="O666" s="8" t="str">
        <f t="shared" si="31"/>
        <v>-</v>
      </c>
      <c r="P666" s="8" t="str">
        <f t="shared" si="32"/>
        <v>cyclic</v>
      </c>
    </row>
    <row r="667" spans="1:16" x14ac:dyDescent="0.2">
      <c r="A667" s="8" t="s">
        <v>130</v>
      </c>
      <c r="B667" s="8">
        <v>2000</v>
      </c>
      <c r="C667" s="1">
        <v>3.058709730645099E-2</v>
      </c>
      <c r="D667" s="6">
        <v>168775</v>
      </c>
      <c r="E667" s="6">
        <v>8089</v>
      </c>
      <c r="F667" s="6">
        <v>3211</v>
      </c>
      <c r="G667" s="6">
        <v>144177</v>
      </c>
      <c r="H667" s="13" t="s">
        <v>14</v>
      </c>
      <c r="I667" s="11" t="s">
        <v>7</v>
      </c>
      <c r="J667" s="1">
        <v>-9.1409858259901083E-2</v>
      </c>
      <c r="K667" s="1">
        <v>4.7087461538461536E-2</v>
      </c>
      <c r="L667" s="12">
        <v>-0.25798682158174019</v>
      </c>
      <c r="M667" s="12">
        <v>-0.23752695883214137</v>
      </c>
      <c r="N667" s="8">
        <f t="shared" si="30"/>
        <v>1.1003178533800657E-2</v>
      </c>
      <c r="O667" s="8" t="str">
        <f t="shared" si="31"/>
        <v>profitable</v>
      </c>
      <c r="P667" s="8" t="str">
        <f t="shared" si="32"/>
        <v>anticyclic</v>
      </c>
    </row>
    <row r="668" spans="1:16" x14ac:dyDescent="0.2">
      <c r="A668" s="8" t="s">
        <v>146</v>
      </c>
      <c r="B668" s="8">
        <v>2001</v>
      </c>
      <c r="C668" s="1">
        <v>-5.8228748488749912E-2</v>
      </c>
      <c r="D668" s="6">
        <v>10317.9</v>
      </c>
      <c r="E668" s="6">
        <v>790</v>
      </c>
      <c r="F668" s="6">
        <v>55</v>
      </c>
      <c r="G668" s="6">
        <v>8782</v>
      </c>
      <c r="H668" s="13" t="s">
        <v>8</v>
      </c>
      <c r="I668" s="11" t="s">
        <v>7</v>
      </c>
      <c r="J668" s="1">
        <v>-0.13642134171917214</v>
      </c>
      <c r="K668" s="1">
        <v>3.5890846153846162E-2</v>
      </c>
      <c r="L668" s="12">
        <v>-0.2267491063649392</v>
      </c>
      <c r="M668" s="12">
        <v>-0.26126772199593357</v>
      </c>
      <c r="N668" s="8">
        <f t="shared" si="30"/>
        <v>1.2834574239111166E-2</v>
      </c>
      <c r="O668" s="8" t="str">
        <f t="shared" si="31"/>
        <v>profitable</v>
      </c>
      <c r="P668" s="8" t="str">
        <f t="shared" si="32"/>
        <v>cyclic</v>
      </c>
    </row>
    <row r="669" spans="1:16" x14ac:dyDescent="0.2">
      <c r="A669" s="8" t="s">
        <v>152</v>
      </c>
      <c r="B669" s="8">
        <v>2001</v>
      </c>
      <c r="C669" s="1">
        <v>-0.30448465774980343</v>
      </c>
      <c r="D669" s="6">
        <v>10050.700000000001</v>
      </c>
      <c r="E669" s="6">
        <v>756</v>
      </c>
      <c r="F669" s="6">
        <v>140</v>
      </c>
      <c r="G669" s="6">
        <v>8652</v>
      </c>
      <c r="J669" s="1">
        <v>-0.13642134171917214</v>
      </c>
      <c r="K669" s="1">
        <v>3.5890846153846162E-2</v>
      </c>
      <c r="L669" s="12">
        <v>-0.2267491063649392</v>
      </c>
      <c r="M669" s="12">
        <v>-0.26126772199593357</v>
      </c>
      <c r="N669" s="8">
        <f t="shared" si="30"/>
        <v>6.7113428435015041E-2</v>
      </c>
      <c r="O669" s="8" t="str">
        <f t="shared" si="31"/>
        <v>-</v>
      </c>
      <c r="P669" s="8" t="str">
        <f t="shared" si="32"/>
        <v>cyclic</v>
      </c>
    </row>
    <row r="670" spans="1:16" x14ac:dyDescent="0.2">
      <c r="A670" s="8" t="s">
        <v>108</v>
      </c>
      <c r="B670" s="8">
        <v>2001</v>
      </c>
      <c r="C670" s="1">
        <v>-0.3358040568051025</v>
      </c>
      <c r="D670" s="6">
        <v>2795</v>
      </c>
      <c r="E670" s="6">
        <v>242.2</v>
      </c>
      <c r="F670" s="6">
        <v>20</v>
      </c>
      <c r="G670" s="6">
        <v>2378</v>
      </c>
      <c r="H670" s="13" t="s">
        <v>3</v>
      </c>
      <c r="I670" s="11" t="s">
        <v>4</v>
      </c>
      <c r="J670" s="1">
        <v>-0.13642134171917214</v>
      </c>
      <c r="K670" s="1">
        <v>3.5890846153846162E-2</v>
      </c>
      <c r="L670" s="12">
        <v>-0.2267491063649392</v>
      </c>
      <c r="M670" s="12">
        <v>-0.26126772199593357</v>
      </c>
      <c r="N670" s="8">
        <f t="shared" si="30"/>
        <v>7.4016739303481446E-2</v>
      </c>
      <c r="O670" s="8" t="str">
        <f t="shared" si="31"/>
        <v>-</v>
      </c>
      <c r="P670" s="8" t="str">
        <f t="shared" si="32"/>
        <v>cyclic</v>
      </c>
    </row>
    <row r="671" spans="1:16" x14ac:dyDescent="0.2">
      <c r="A671" s="8" t="s">
        <v>156</v>
      </c>
      <c r="B671" s="8">
        <v>2001</v>
      </c>
      <c r="C671" s="1">
        <v>-0.70813657466286539</v>
      </c>
      <c r="D671" s="6">
        <v>15622.4</v>
      </c>
      <c r="E671" s="6">
        <v>1525</v>
      </c>
      <c r="F671" s="6">
        <v>74</v>
      </c>
      <c r="G671" s="6">
        <v>12945</v>
      </c>
      <c r="J671" s="1">
        <v>-0.13642134171917214</v>
      </c>
      <c r="K671" s="1">
        <v>3.5890846153846162E-2</v>
      </c>
      <c r="L671" s="12">
        <v>-0.2267491063649392</v>
      </c>
      <c r="M671" s="12">
        <v>-0.26126772199593357</v>
      </c>
      <c r="N671" s="8">
        <f t="shared" si="30"/>
        <v>0.15608495244743931</v>
      </c>
      <c r="O671" s="8" t="str">
        <f t="shared" si="31"/>
        <v>-</v>
      </c>
      <c r="P671" s="8" t="str">
        <f t="shared" si="32"/>
        <v>cyclic</v>
      </c>
    </row>
    <row r="672" spans="1:16" x14ac:dyDescent="0.2">
      <c r="A672" s="8" t="s">
        <v>160</v>
      </c>
      <c r="B672" s="8">
        <v>2001</v>
      </c>
      <c r="C672" s="1">
        <v>-1.6726015038789062E-3</v>
      </c>
      <c r="D672" s="6">
        <v>26817</v>
      </c>
      <c r="E672" s="6">
        <v>1389</v>
      </c>
      <c r="F672" s="6">
        <v>687</v>
      </c>
      <c r="G672" s="6">
        <v>22251</v>
      </c>
      <c r="H672" s="13" t="s">
        <v>34</v>
      </c>
      <c r="I672" s="11" t="s">
        <v>7</v>
      </c>
      <c r="J672" s="1">
        <v>-0.13642134171917214</v>
      </c>
      <c r="K672" s="1">
        <v>3.5890846153846162E-2</v>
      </c>
      <c r="L672" s="12">
        <v>-0.2267491063649392</v>
      </c>
      <c r="M672" s="12">
        <v>-0.26126772199593357</v>
      </c>
      <c r="N672" s="8">
        <f t="shared" si="30"/>
        <v>3.6866889176109222E-4</v>
      </c>
      <c r="O672" s="8" t="str">
        <f t="shared" si="31"/>
        <v>profitable</v>
      </c>
      <c r="P672" s="8" t="str">
        <f t="shared" si="32"/>
        <v>cyclic</v>
      </c>
    </row>
    <row r="673" spans="1:16" x14ac:dyDescent="0.2">
      <c r="A673" s="8" t="s">
        <v>159</v>
      </c>
      <c r="B673" s="8">
        <v>2001</v>
      </c>
      <c r="C673" s="1">
        <v>-7.4782232973498924E-2</v>
      </c>
      <c r="D673" s="6">
        <v>108002</v>
      </c>
      <c r="E673" s="6">
        <v>5638</v>
      </c>
      <c r="F673" s="6">
        <v>1666</v>
      </c>
      <c r="H673" s="13" t="s">
        <v>8</v>
      </c>
      <c r="I673" s="11" t="s">
        <v>7</v>
      </c>
      <c r="J673" s="1">
        <v>-0.13642134171917214</v>
      </c>
      <c r="K673" s="1">
        <v>3.5890846153846162E-2</v>
      </c>
      <c r="L673" s="12">
        <v>-0.2267491063649392</v>
      </c>
      <c r="M673" s="12">
        <v>-0.26126772199593357</v>
      </c>
      <c r="N673" s="8">
        <f t="shared" si="30"/>
        <v>1.648323458386396E-2</v>
      </c>
      <c r="O673" s="8" t="str">
        <f t="shared" si="31"/>
        <v>profitable</v>
      </c>
      <c r="P673" s="8" t="str">
        <f t="shared" si="32"/>
        <v>cyclic</v>
      </c>
    </row>
    <row r="674" spans="1:16" x14ac:dyDescent="0.2">
      <c r="A674" s="8" t="s">
        <v>161</v>
      </c>
      <c r="B674" s="8">
        <v>2001</v>
      </c>
      <c r="C674" s="1">
        <v>-0.51742729798997267</v>
      </c>
      <c r="D674" s="6">
        <v>90978</v>
      </c>
      <c r="E674" s="6">
        <v>4046</v>
      </c>
      <c r="F674" s="6">
        <v>648</v>
      </c>
      <c r="G674" s="6">
        <v>75805</v>
      </c>
      <c r="H674" s="13" t="s">
        <v>31</v>
      </c>
      <c r="I674" s="11" t="s">
        <v>2</v>
      </c>
      <c r="J674" s="1">
        <v>-0.13642134171917214</v>
      </c>
      <c r="K674" s="1">
        <v>3.5890846153846162E-2</v>
      </c>
      <c r="L674" s="12">
        <v>-0.2267491063649392</v>
      </c>
      <c r="M674" s="12">
        <v>-0.26126772199593357</v>
      </c>
      <c r="N674" s="8">
        <f t="shared" si="30"/>
        <v>0.11404949001571049</v>
      </c>
      <c r="O674" s="8" t="str">
        <f t="shared" si="31"/>
        <v>-</v>
      </c>
      <c r="P674" s="8" t="str">
        <f t="shared" si="32"/>
        <v>cyclic</v>
      </c>
    </row>
    <row r="675" spans="1:16" x14ac:dyDescent="0.2">
      <c r="A675" s="8" t="s">
        <v>144</v>
      </c>
      <c r="B675" s="8">
        <v>2001</v>
      </c>
      <c r="C675" s="1">
        <v>-0.16009302416513133</v>
      </c>
      <c r="D675" s="6">
        <v>2993</v>
      </c>
      <c r="E675" s="6">
        <v>271.00300000000004</v>
      </c>
      <c r="F675" s="6">
        <v>42</v>
      </c>
      <c r="G675" s="6">
        <v>2485</v>
      </c>
      <c r="H675" s="13" t="s">
        <v>35</v>
      </c>
      <c r="I675" s="11" t="s">
        <v>24</v>
      </c>
      <c r="J675" s="1">
        <v>-0.13642134171917214</v>
      </c>
      <c r="K675" s="1">
        <v>3.5890846153846162E-2</v>
      </c>
      <c r="L675" s="12">
        <v>-0.2267491063649392</v>
      </c>
      <c r="M675" s="12">
        <v>-0.26126772199593357</v>
      </c>
      <c r="N675" s="8">
        <f t="shared" si="30"/>
        <v>3.528713663162758E-2</v>
      </c>
      <c r="O675" s="8" t="str">
        <f t="shared" si="31"/>
        <v>-</v>
      </c>
      <c r="P675" s="8" t="str">
        <f t="shared" si="32"/>
        <v>cyclic</v>
      </c>
    </row>
    <row r="676" spans="1:16" x14ac:dyDescent="0.2">
      <c r="A676" s="8" t="s">
        <v>141</v>
      </c>
      <c r="B676" s="8">
        <v>2001</v>
      </c>
      <c r="C676" s="1">
        <v>-3.5023041145043357E-2</v>
      </c>
      <c r="D676" s="6">
        <v>21526</v>
      </c>
      <c r="E676" s="6">
        <v>1231</v>
      </c>
      <c r="F676" s="6">
        <v>627</v>
      </c>
      <c r="G676" s="6">
        <v>18614</v>
      </c>
      <c r="J676" s="1">
        <v>-0.13642134171917214</v>
      </c>
      <c r="K676" s="1">
        <v>3.5890846153846162E-2</v>
      </c>
      <c r="L676" s="12">
        <v>-0.2267491063649392</v>
      </c>
      <c r="M676" s="12">
        <v>-0.26126772199593357</v>
      </c>
      <c r="N676" s="8">
        <f t="shared" si="30"/>
        <v>7.7196545232695616E-3</v>
      </c>
      <c r="O676" s="8" t="str">
        <f t="shared" si="31"/>
        <v>profitable</v>
      </c>
      <c r="P676" s="8" t="str">
        <f t="shared" si="32"/>
        <v>cyclic</v>
      </c>
    </row>
    <row r="677" spans="1:16" x14ac:dyDescent="0.2">
      <c r="A677" s="8" t="s">
        <v>133</v>
      </c>
      <c r="B677" s="8">
        <v>2001</v>
      </c>
      <c r="C677" s="1">
        <v>2.9012978854730725E-2</v>
      </c>
      <c r="D677" s="6">
        <v>3372</v>
      </c>
      <c r="E677" s="6">
        <v>243</v>
      </c>
      <c r="F677" s="6">
        <v>29</v>
      </c>
      <c r="G677" s="6">
        <v>2986</v>
      </c>
      <c r="H677" s="13" t="s">
        <v>38</v>
      </c>
      <c r="I677" s="11" t="s">
        <v>2</v>
      </c>
      <c r="J677" s="1">
        <v>-0.13642134171917214</v>
      </c>
      <c r="K677" s="1">
        <v>3.5890846153846162E-2</v>
      </c>
      <c r="L677" s="12">
        <v>-0.2267491063649392</v>
      </c>
      <c r="M677" s="12">
        <v>-0.26126772199593357</v>
      </c>
      <c r="N677" s="8">
        <f t="shared" si="30"/>
        <v>-6.3949379073594131E-3</v>
      </c>
      <c r="O677" s="8" t="str">
        <f t="shared" si="31"/>
        <v>profitable</v>
      </c>
      <c r="P677" s="8" t="str">
        <f t="shared" si="32"/>
        <v>anticyclic</v>
      </c>
    </row>
    <row r="678" spans="1:16" x14ac:dyDescent="0.2">
      <c r="A678" s="8" t="s">
        <v>163</v>
      </c>
      <c r="B678" s="8">
        <v>2001</v>
      </c>
      <c r="C678" s="1">
        <v>4.8552681169726067E-2</v>
      </c>
      <c r="D678" s="6">
        <v>1647.9</v>
      </c>
      <c r="E678" s="6">
        <v>81.2</v>
      </c>
      <c r="F678" s="6">
        <v>11.4</v>
      </c>
      <c r="G678" s="6">
        <v>1502</v>
      </c>
      <c r="H678" s="13" t="s">
        <v>16</v>
      </c>
      <c r="I678" s="11" t="s">
        <v>17</v>
      </c>
      <c r="J678" s="1">
        <v>-0.13642134171917214</v>
      </c>
      <c r="K678" s="1">
        <v>3.5890846153846162E-2</v>
      </c>
      <c r="L678" s="12">
        <v>-0.2267491063649392</v>
      </c>
      <c r="M678" s="12">
        <v>-0.26126772199593357</v>
      </c>
      <c r="N678" s="8">
        <f t="shared" si="30"/>
        <v>-1.0701809795914475E-2</v>
      </c>
      <c r="O678" s="8" t="str">
        <f t="shared" si="31"/>
        <v>profitable</v>
      </c>
      <c r="P678" s="8" t="str">
        <f t="shared" si="32"/>
        <v>anticyclic</v>
      </c>
    </row>
    <row r="679" spans="1:16" x14ac:dyDescent="0.2">
      <c r="A679" s="8" t="s">
        <v>142</v>
      </c>
      <c r="B679" s="8">
        <v>2001</v>
      </c>
      <c r="C679" s="1">
        <v>-6.0674134053302804E-2</v>
      </c>
      <c r="D679" s="6">
        <v>7096</v>
      </c>
      <c r="E679" s="6">
        <v>630</v>
      </c>
      <c r="F679" s="6">
        <v>77</v>
      </c>
      <c r="G679" s="6">
        <v>5991</v>
      </c>
      <c r="J679" s="1">
        <v>-0.13642134171917214</v>
      </c>
      <c r="K679" s="1">
        <v>3.5890846153846162E-2</v>
      </c>
      <c r="L679" s="12">
        <v>-0.2267491063649392</v>
      </c>
      <c r="M679" s="12">
        <v>-0.26126772199593357</v>
      </c>
      <c r="N679" s="8">
        <f t="shared" si="30"/>
        <v>1.3373577452920041E-2</v>
      </c>
      <c r="O679" s="8" t="str">
        <f t="shared" si="31"/>
        <v>profitable</v>
      </c>
      <c r="P679" s="8" t="str">
        <f t="shared" si="32"/>
        <v>cyclic</v>
      </c>
    </row>
    <row r="680" spans="1:16" x14ac:dyDescent="0.2">
      <c r="A680" s="8" t="s">
        <v>107</v>
      </c>
      <c r="B680" s="8">
        <v>2001</v>
      </c>
      <c r="C680" s="1">
        <v>-0.48321458917994181</v>
      </c>
      <c r="D680" s="6">
        <v>134538</v>
      </c>
      <c r="E680" s="6">
        <v>5806</v>
      </c>
      <c r="F680" s="6">
        <v>2375</v>
      </c>
      <c r="G680" s="6">
        <v>114007</v>
      </c>
      <c r="H680" s="13" t="s">
        <v>6</v>
      </c>
      <c r="I680" s="11" t="s">
        <v>7</v>
      </c>
      <c r="J680" s="1">
        <v>-0.13642134171917214</v>
      </c>
      <c r="K680" s="1">
        <v>3.5890846153846162E-2</v>
      </c>
      <c r="L680" s="12">
        <v>-0.2267491063649392</v>
      </c>
      <c r="M680" s="12">
        <v>-0.26126772199593357</v>
      </c>
      <c r="N680" s="8">
        <f t="shared" si="30"/>
        <v>0.10650844607195697</v>
      </c>
      <c r="O680" s="8" t="str">
        <f t="shared" si="31"/>
        <v>-</v>
      </c>
      <c r="P680" s="8" t="str">
        <f t="shared" si="32"/>
        <v>cyclic</v>
      </c>
    </row>
    <row r="681" spans="1:16" x14ac:dyDescent="0.2">
      <c r="A681" s="8" t="s">
        <v>97</v>
      </c>
      <c r="B681" s="8">
        <v>2001</v>
      </c>
      <c r="C681" s="1">
        <v>-0.22932998384644726</v>
      </c>
      <c r="D681" s="6">
        <v>9711.4</v>
      </c>
      <c r="E681" s="6">
        <v>655</v>
      </c>
      <c r="F681" s="6">
        <v>147</v>
      </c>
      <c r="G681" s="6">
        <v>8271</v>
      </c>
      <c r="J681" s="1">
        <v>-0.13642134171917214</v>
      </c>
      <c r="K681" s="1">
        <v>3.5890846153846162E-2</v>
      </c>
      <c r="L681" s="12">
        <v>-0.2267491063649392</v>
      </c>
      <c r="M681" s="12">
        <v>-0.26126772199593357</v>
      </c>
      <c r="N681" s="8">
        <f t="shared" si="30"/>
        <v>5.0548101742218667E-2</v>
      </c>
      <c r="O681" s="8" t="str">
        <f t="shared" si="31"/>
        <v>-</v>
      </c>
      <c r="P681" s="8" t="str">
        <f t="shared" si="32"/>
        <v>cyclic</v>
      </c>
    </row>
    <row r="682" spans="1:16" x14ac:dyDescent="0.2">
      <c r="A682" s="8" t="s">
        <v>91</v>
      </c>
      <c r="B682" s="8">
        <v>2001</v>
      </c>
      <c r="C682" s="1">
        <v>5.1750138047730453E-2</v>
      </c>
      <c r="D682" s="6">
        <v>14477</v>
      </c>
      <c r="E682" s="6">
        <v>1128</v>
      </c>
      <c r="F682" s="6">
        <v>367</v>
      </c>
      <c r="G682" s="6">
        <v>12040</v>
      </c>
      <c r="H682" s="13" t="s">
        <v>8</v>
      </c>
      <c r="I682" s="11" t="s">
        <v>7</v>
      </c>
      <c r="J682" s="1">
        <v>-0.13642134171917214</v>
      </c>
      <c r="K682" s="1">
        <v>3.5890846153846162E-2</v>
      </c>
      <c r="L682" s="12">
        <v>-0.2267491063649392</v>
      </c>
      <c r="M682" s="12">
        <v>-0.26126772199593357</v>
      </c>
      <c r="N682" s="8">
        <f t="shared" si="30"/>
        <v>-1.1406581901484161E-2</v>
      </c>
      <c r="O682" s="8" t="str">
        <f t="shared" si="31"/>
        <v>profitable</v>
      </c>
      <c r="P682" s="8" t="str">
        <f t="shared" si="32"/>
        <v>anticyclic</v>
      </c>
    </row>
    <row r="683" spans="1:16" x14ac:dyDescent="0.2">
      <c r="A683" s="8" t="s">
        <v>125</v>
      </c>
      <c r="B683" s="8">
        <v>2001</v>
      </c>
      <c r="C683" s="1">
        <v>-0.11546875126659863</v>
      </c>
      <c r="D683" s="6">
        <v>8220</v>
      </c>
      <c r="E683" s="6">
        <v>672</v>
      </c>
      <c r="F683" s="6">
        <v>48</v>
      </c>
      <c r="G683" s="6">
        <v>7178</v>
      </c>
      <c r="H683" s="13" t="s">
        <v>9</v>
      </c>
      <c r="I683" s="11" t="s">
        <v>2</v>
      </c>
      <c r="J683" s="1">
        <v>-0.13642134171917214</v>
      </c>
      <c r="K683" s="1">
        <v>3.5890846153846162E-2</v>
      </c>
      <c r="L683" s="12">
        <v>-0.2267491063649392</v>
      </c>
      <c r="M683" s="12">
        <v>-0.26126772199593357</v>
      </c>
      <c r="N683" s="8">
        <f t="shared" si="30"/>
        <v>2.5451212655119144E-2</v>
      </c>
      <c r="O683" s="8" t="str">
        <f t="shared" si="31"/>
        <v>profitable</v>
      </c>
      <c r="P683" s="8" t="str">
        <f t="shared" si="32"/>
        <v>cyclic</v>
      </c>
    </row>
    <row r="684" spans="1:16" x14ac:dyDescent="0.2">
      <c r="A684" s="8" t="s">
        <v>111</v>
      </c>
      <c r="B684" s="8">
        <v>2001</v>
      </c>
      <c r="C684" s="1">
        <v>-0.11022727235897693</v>
      </c>
      <c r="D684" s="6">
        <v>15144.4</v>
      </c>
      <c r="E684" s="6">
        <v>754</v>
      </c>
      <c r="F684" s="6">
        <v>138</v>
      </c>
      <c r="G684" s="6">
        <v>12613</v>
      </c>
      <c r="H684" s="13" t="s">
        <v>18</v>
      </c>
      <c r="I684" s="11" t="s">
        <v>4</v>
      </c>
      <c r="J684" s="1">
        <v>-0.13642134171917214</v>
      </c>
      <c r="K684" s="1">
        <v>3.5890846153846162E-2</v>
      </c>
      <c r="L684" s="12">
        <v>-0.2267491063649392</v>
      </c>
      <c r="M684" s="12">
        <v>-0.26126772199593357</v>
      </c>
      <c r="N684" s="8">
        <f t="shared" si="30"/>
        <v>2.4295904462713066E-2</v>
      </c>
      <c r="O684" s="8" t="str">
        <f t="shared" si="31"/>
        <v>profitable</v>
      </c>
      <c r="P684" s="8" t="str">
        <f t="shared" si="32"/>
        <v>cyclic</v>
      </c>
    </row>
    <row r="685" spans="1:16" x14ac:dyDescent="0.2">
      <c r="A685" s="8" t="s">
        <v>131</v>
      </c>
      <c r="B685" s="8">
        <v>2001</v>
      </c>
      <c r="C685" s="1">
        <v>0.21895870792883904</v>
      </c>
      <c r="D685" s="6">
        <v>15222</v>
      </c>
      <c r="E685" s="6">
        <v>883</v>
      </c>
      <c r="F685" s="6">
        <v>454</v>
      </c>
      <c r="G685" s="6">
        <v>12300</v>
      </c>
      <c r="H685" s="13" t="s">
        <v>30</v>
      </c>
      <c r="I685" s="11" t="s">
        <v>7</v>
      </c>
      <c r="J685" s="1">
        <v>-0.13642134171917214</v>
      </c>
      <c r="K685" s="1">
        <v>3.5890846153846162E-2</v>
      </c>
      <c r="L685" s="12">
        <v>-0.2267491063649392</v>
      </c>
      <c r="M685" s="12">
        <v>-0.26126772199593357</v>
      </c>
      <c r="N685" s="8">
        <f t="shared" si="30"/>
        <v>-4.8262101885213904E-2</v>
      </c>
      <c r="O685" s="8" t="str">
        <f t="shared" si="31"/>
        <v>profitable</v>
      </c>
      <c r="P685" s="8" t="str">
        <f t="shared" si="32"/>
        <v>anticyclic</v>
      </c>
    </row>
    <row r="686" spans="1:16" x14ac:dyDescent="0.2">
      <c r="A686" s="8" t="s">
        <v>112</v>
      </c>
      <c r="B686" s="8">
        <v>2001</v>
      </c>
      <c r="C686" s="1">
        <v>-2.2240102786102545E-2</v>
      </c>
      <c r="D686" s="6">
        <v>3359</v>
      </c>
      <c r="E686" s="6">
        <v>239.3</v>
      </c>
      <c r="F686" s="6">
        <v>44</v>
      </c>
      <c r="G686" s="6">
        <v>2949</v>
      </c>
      <c r="H686" s="13" t="s">
        <v>28</v>
      </c>
      <c r="I686" s="11" t="s">
        <v>2</v>
      </c>
      <c r="J686" s="1">
        <v>-0.13642134171917214</v>
      </c>
      <c r="K686" s="1">
        <v>3.5890846153846162E-2</v>
      </c>
      <c r="L686" s="12">
        <v>-0.2267491063649392</v>
      </c>
      <c r="M686" s="12">
        <v>-0.26126772199593357</v>
      </c>
      <c r="N686" s="8">
        <f t="shared" si="30"/>
        <v>4.9020845836802605E-3</v>
      </c>
      <c r="O686" s="8" t="str">
        <f t="shared" si="31"/>
        <v>profitable</v>
      </c>
      <c r="P686" s="8" t="str">
        <f t="shared" si="32"/>
        <v>cyclic</v>
      </c>
    </row>
    <row r="687" spans="1:16" x14ac:dyDescent="0.2">
      <c r="A687" s="8" t="s">
        <v>109</v>
      </c>
      <c r="B687" s="8">
        <v>2001</v>
      </c>
      <c r="C687" s="1">
        <v>9.8064116264498513E-2</v>
      </c>
      <c r="D687" s="6">
        <v>12764.9</v>
      </c>
      <c r="E687" s="6">
        <v>1311</v>
      </c>
      <c r="F687" s="6">
        <v>404</v>
      </c>
      <c r="G687" s="6">
        <v>10345</v>
      </c>
      <c r="H687" s="13" t="s">
        <v>10</v>
      </c>
      <c r="I687" s="11" t="s">
        <v>7</v>
      </c>
      <c r="J687" s="1">
        <v>-0.13642134171917214</v>
      </c>
      <c r="K687" s="1">
        <v>3.5890846153846162E-2</v>
      </c>
      <c r="L687" s="12">
        <v>-0.2267491063649392</v>
      </c>
      <c r="M687" s="12">
        <v>-0.26126772199593357</v>
      </c>
      <c r="N687" s="8">
        <f t="shared" si="30"/>
        <v>-2.1614944731857065E-2</v>
      </c>
      <c r="O687" s="8" t="str">
        <f t="shared" si="31"/>
        <v>profitable</v>
      </c>
      <c r="P687" s="8" t="str">
        <f t="shared" si="32"/>
        <v>anticyclic</v>
      </c>
    </row>
    <row r="688" spans="1:16" x14ac:dyDescent="0.2">
      <c r="A688" s="8" t="s">
        <v>127</v>
      </c>
      <c r="B688" s="8">
        <v>2001</v>
      </c>
      <c r="C688" s="1">
        <v>-2.4875568408822716E-2</v>
      </c>
      <c r="D688" s="6">
        <v>7415.4</v>
      </c>
      <c r="E688" s="6">
        <v>426</v>
      </c>
      <c r="F688" s="6">
        <v>295</v>
      </c>
      <c r="G688" s="6">
        <v>6357</v>
      </c>
      <c r="H688" s="13" t="s">
        <v>28</v>
      </c>
      <c r="I688" s="11" t="s">
        <v>2</v>
      </c>
      <c r="J688" s="1">
        <v>-0.13642134171917214</v>
      </c>
      <c r="K688" s="1">
        <v>3.5890846153846162E-2</v>
      </c>
      <c r="L688" s="12">
        <v>-0.2267491063649392</v>
      </c>
      <c r="M688" s="12">
        <v>-0.26126772199593357</v>
      </c>
      <c r="N688" s="8">
        <f t="shared" si="30"/>
        <v>5.482984569809321E-3</v>
      </c>
      <c r="O688" s="8" t="str">
        <f t="shared" si="31"/>
        <v>profitable</v>
      </c>
      <c r="P688" s="8" t="str">
        <f t="shared" si="32"/>
        <v>cyclic</v>
      </c>
    </row>
    <row r="689" spans="1:16" x14ac:dyDescent="0.2">
      <c r="A689" s="8" t="s">
        <v>87</v>
      </c>
      <c r="B689" s="8">
        <v>2001</v>
      </c>
      <c r="C689" s="1">
        <v>0.28421620544085385</v>
      </c>
      <c r="D689" s="6">
        <v>7791</v>
      </c>
      <c r="E689" s="6">
        <v>433</v>
      </c>
      <c r="F689" s="6">
        <v>8</v>
      </c>
      <c r="G689" s="6">
        <v>6854</v>
      </c>
      <c r="H689" s="13" t="s">
        <v>16</v>
      </c>
      <c r="I689" s="11" t="s">
        <v>17</v>
      </c>
      <c r="J689" s="1">
        <v>-0.13642134171917214</v>
      </c>
      <c r="K689" s="1">
        <v>3.5890846153846162E-2</v>
      </c>
      <c r="L689" s="12">
        <v>-0.2267491063649392</v>
      </c>
      <c r="M689" s="12">
        <v>-0.26126772199593357</v>
      </c>
      <c r="N689" s="8">
        <f t="shared" si="30"/>
        <v>-6.2645928057235886E-2</v>
      </c>
      <c r="O689" s="8" t="str">
        <f t="shared" si="31"/>
        <v>profitable</v>
      </c>
      <c r="P689" s="8" t="str">
        <f t="shared" si="32"/>
        <v>anticyclic</v>
      </c>
    </row>
    <row r="690" spans="1:16" x14ac:dyDescent="0.2">
      <c r="A690" s="8" t="s">
        <v>157</v>
      </c>
      <c r="B690" s="8">
        <v>2001</v>
      </c>
      <c r="C690" s="1">
        <v>-0.26770642162334324</v>
      </c>
      <c r="D690" s="6">
        <v>332024.34999999998</v>
      </c>
      <c r="E690" s="6">
        <v>12342.55</v>
      </c>
      <c r="F690" s="6">
        <v>3015.5</v>
      </c>
      <c r="G690" s="6">
        <v>282005</v>
      </c>
      <c r="H690" s="13" t="s">
        <v>12</v>
      </c>
      <c r="I690" s="11" t="s">
        <v>2</v>
      </c>
      <c r="J690" s="1">
        <v>-0.13642134171917214</v>
      </c>
      <c r="K690" s="1">
        <v>3.5890846153846162E-2</v>
      </c>
      <c r="L690" s="12">
        <v>-0.2267491063649392</v>
      </c>
      <c r="M690" s="12">
        <v>-0.26126772199593357</v>
      </c>
      <c r="N690" s="8">
        <f t="shared" si="30"/>
        <v>5.9006900058575472E-2</v>
      </c>
      <c r="O690" s="8" t="str">
        <f t="shared" si="31"/>
        <v>-</v>
      </c>
      <c r="P690" s="8" t="str">
        <f t="shared" si="32"/>
        <v>cyclic</v>
      </c>
    </row>
    <row r="691" spans="1:16" x14ac:dyDescent="0.2">
      <c r="A691" s="8" t="s">
        <v>85</v>
      </c>
      <c r="B691" s="8">
        <v>2001</v>
      </c>
      <c r="C691" s="1">
        <v>-0.27969977508140498</v>
      </c>
      <c r="D691" s="6">
        <v>26180.6</v>
      </c>
      <c r="E691" s="6">
        <v>3973</v>
      </c>
      <c r="F691" s="6">
        <v>59</v>
      </c>
      <c r="G691" s="6">
        <v>19219</v>
      </c>
      <c r="H691" s="13" t="s">
        <v>39</v>
      </c>
      <c r="I691" s="11" t="s">
        <v>40</v>
      </c>
      <c r="J691" s="1">
        <v>-0.13642134171917214</v>
      </c>
      <c r="K691" s="1">
        <v>3.5890846153846162E-2</v>
      </c>
      <c r="L691" s="12">
        <v>-0.2267491063649392</v>
      </c>
      <c r="M691" s="12">
        <v>-0.26126772199593357</v>
      </c>
      <c r="N691" s="8">
        <f t="shared" si="30"/>
        <v>6.1650432494501584E-2</v>
      </c>
      <c r="O691" s="8" t="str">
        <f t="shared" si="31"/>
        <v>-</v>
      </c>
      <c r="P691" s="8" t="str">
        <f t="shared" si="32"/>
        <v>cyclic</v>
      </c>
    </row>
    <row r="692" spans="1:16" x14ac:dyDescent="0.2">
      <c r="A692" s="8" t="s">
        <v>115</v>
      </c>
      <c r="B692" s="8">
        <v>2001</v>
      </c>
      <c r="C692" s="1">
        <v>-0.12183002795138796</v>
      </c>
      <c r="D692" s="6">
        <v>2055.3000000000002</v>
      </c>
      <c r="E692" s="6">
        <v>183.6</v>
      </c>
      <c r="F692" s="6">
        <v>24.25</v>
      </c>
      <c r="G692" s="6">
        <v>1696</v>
      </c>
      <c r="H692" s="13" t="s">
        <v>32</v>
      </c>
      <c r="I692" s="11" t="s">
        <v>4</v>
      </c>
      <c r="J692" s="1">
        <v>-0.13642134171917214</v>
      </c>
      <c r="K692" s="1">
        <v>3.5890846153846162E-2</v>
      </c>
      <c r="L692" s="12">
        <v>-0.2267491063649392</v>
      </c>
      <c r="M692" s="12">
        <v>-0.26126772199593357</v>
      </c>
      <c r="N692" s="8">
        <f t="shared" si="30"/>
        <v>2.6853342702311038E-2</v>
      </c>
      <c r="O692" s="8" t="str">
        <f t="shared" si="31"/>
        <v>profitable</v>
      </c>
      <c r="P692" s="8" t="str">
        <f t="shared" si="32"/>
        <v>cyclic</v>
      </c>
    </row>
    <row r="693" spans="1:16" x14ac:dyDescent="0.2">
      <c r="A693" s="8" t="s">
        <v>114</v>
      </c>
      <c r="B693" s="8">
        <v>2001</v>
      </c>
      <c r="C693" s="1">
        <v>-0.2920424403183024</v>
      </c>
      <c r="D693" s="6">
        <v>219.8</v>
      </c>
      <c r="E693" s="6">
        <v>121</v>
      </c>
      <c r="F693" s="6">
        <v>0.1</v>
      </c>
      <c r="G693" s="6">
        <v>84</v>
      </c>
      <c r="H693" s="13" t="s">
        <v>12</v>
      </c>
      <c r="I693" s="11" t="s">
        <v>2</v>
      </c>
      <c r="J693" s="1">
        <v>-0.13642134171917214</v>
      </c>
      <c r="K693" s="1">
        <v>3.5890846153846162E-2</v>
      </c>
      <c r="L693" s="12">
        <v>-0.2267491063649392</v>
      </c>
      <c r="M693" s="12">
        <v>-0.26126772199593357</v>
      </c>
      <c r="N693" s="8">
        <f t="shared" si="30"/>
        <v>6.4370958993917288E-2</v>
      </c>
      <c r="O693" s="8" t="str">
        <f t="shared" si="31"/>
        <v>-</v>
      </c>
      <c r="P693" s="8" t="str">
        <f t="shared" si="32"/>
        <v>cyclic</v>
      </c>
    </row>
    <row r="694" spans="1:16" x14ac:dyDescent="0.2">
      <c r="A694" s="8" t="s">
        <v>135</v>
      </c>
      <c r="B694" s="8">
        <v>2001</v>
      </c>
      <c r="C694" s="1">
        <v>9.7709986772486768E-2</v>
      </c>
      <c r="D694" s="6">
        <v>37736</v>
      </c>
      <c r="E694" s="6">
        <v>2297</v>
      </c>
      <c r="F694" s="6">
        <v>537</v>
      </c>
      <c r="G694" s="6">
        <v>264</v>
      </c>
      <c r="H694" s="13" t="s">
        <v>13</v>
      </c>
      <c r="I694" s="11" t="s">
        <v>2</v>
      </c>
      <c r="J694" s="1">
        <v>-0.13642134171917214</v>
      </c>
      <c r="K694" s="1">
        <v>3.5890846153846162E-2</v>
      </c>
      <c r="L694" s="12">
        <v>-0.2267491063649392</v>
      </c>
      <c r="M694" s="12">
        <v>-0.26126772199593357</v>
      </c>
      <c r="N694" s="8">
        <f t="shared" si="30"/>
        <v>-2.1536888765114767E-2</v>
      </c>
      <c r="O694" s="8" t="str">
        <f t="shared" si="31"/>
        <v>profitable</v>
      </c>
      <c r="P694" s="8" t="str">
        <f t="shared" si="32"/>
        <v>anticyclic</v>
      </c>
    </row>
    <row r="695" spans="1:16" x14ac:dyDescent="0.2">
      <c r="A695" s="8" t="s">
        <v>140</v>
      </c>
      <c r="B695" s="8">
        <v>2001</v>
      </c>
      <c r="C695" s="1">
        <v>9.3500624988283806E-2</v>
      </c>
      <c r="D695" s="6">
        <v>1879</v>
      </c>
      <c r="E695" s="6">
        <v>216.5</v>
      </c>
      <c r="F695" s="6">
        <v>13</v>
      </c>
      <c r="G695" s="6">
        <v>1564</v>
      </c>
      <c r="H695" s="13" t="s">
        <v>23</v>
      </c>
      <c r="I695" s="11" t="s">
        <v>24</v>
      </c>
      <c r="J695" s="1">
        <v>-0.13642134171917214</v>
      </c>
      <c r="K695" s="1">
        <v>3.5890846153846162E-2</v>
      </c>
      <c r="L695" s="12">
        <v>-0.2267491063649392</v>
      </c>
      <c r="M695" s="12">
        <v>-0.26126772199593357</v>
      </c>
      <c r="N695" s="8">
        <f t="shared" si="30"/>
        <v>-2.0609076168746354E-2</v>
      </c>
      <c r="O695" s="8" t="str">
        <f t="shared" si="31"/>
        <v>profitable</v>
      </c>
      <c r="P695" s="8" t="str">
        <f t="shared" si="32"/>
        <v>anticyclic</v>
      </c>
    </row>
    <row r="696" spans="1:16" x14ac:dyDescent="0.2">
      <c r="A696" s="8" t="s">
        <v>145</v>
      </c>
      <c r="B696" s="8">
        <v>2001</v>
      </c>
      <c r="C696" s="1">
        <v>0.15459806918526806</v>
      </c>
      <c r="D696" s="6">
        <v>5111.8</v>
      </c>
      <c r="E696" s="6">
        <v>290.8</v>
      </c>
      <c r="F696" s="6">
        <v>51</v>
      </c>
      <c r="G696" s="6">
        <v>4489</v>
      </c>
      <c r="J696" s="1">
        <v>-0.13642134171917214</v>
      </c>
      <c r="K696" s="1">
        <v>3.5890846153846162E-2</v>
      </c>
      <c r="L696" s="12">
        <v>-0.2267491063649392</v>
      </c>
      <c r="M696" s="12">
        <v>-0.26126772199593357</v>
      </c>
      <c r="N696" s="8">
        <f t="shared" si="30"/>
        <v>-3.4075958142307052E-2</v>
      </c>
      <c r="O696" s="8" t="str">
        <f t="shared" si="31"/>
        <v>profitable</v>
      </c>
      <c r="P696" s="8" t="str">
        <f t="shared" si="32"/>
        <v>anticyclic</v>
      </c>
    </row>
    <row r="697" spans="1:16" x14ac:dyDescent="0.2">
      <c r="A697" s="8" t="s">
        <v>153</v>
      </c>
      <c r="B697" s="8">
        <v>2001</v>
      </c>
      <c r="C697" s="1">
        <v>-0.11038059868500025</v>
      </c>
      <c r="D697" s="6">
        <v>34300</v>
      </c>
      <c r="E697" s="6">
        <v>1357</v>
      </c>
      <c r="F697" s="6">
        <v>904</v>
      </c>
      <c r="G697" s="6">
        <v>30050</v>
      </c>
      <c r="H697" s="13" t="s">
        <v>23</v>
      </c>
      <c r="I697" s="11" t="s">
        <v>24</v>
      </c>
      <c r="J697" s="1">
        <v>-0.13642134171917214</v>
      </c>
      <c r="K697" s="1">
        <v>3.5890846153846162E-2</v>
      </c>
      <c r="L697" s="12">
        <v>-0.2267491063649392</v>
      </c>
      <c r="M697" s="12">
        <v>-0.26126772199593357</v>
      </c>
      <c r="N697" s="8">
        <f t="shared" si="30"/>
        <v>2.4329700107737731E-2</v>
      </c>
      <c r="O697" s="8" t="str">
        <f t="shared" si="31"/>
        <v>profitable</v>
      </c>
      <c r="P697" s="8" t="str">
        <f t="shared" si="32"/>
        <v>cyclic</v>
      </c>
    </row>
    <row r="698" spans="1:16" x14ac:dyDescent="0.2">
      <c r="A698" s="8" t="s">
        <v>137</v>
      </c>
      <c r="B698" s="8">
        <v>2001</v>
      </c>
      <c r="C698" s="1">
        <v>7.8545673311544564E-2</v>
      </c>
      <c r="D698" s="6">
        <v>1872.2</v>
      </c>
      <c r="E698" s="6">
        <v>141.20000000000002</v>
      </c>
      <c r="F698" s="6">
        <v>13.1</v>
      </c>
      <c r="G698" s="6">
        <v>1634</v>
      </c>
      <c r="H698" s="13" t="s">
        <v>12</v>
      </c>
      <c r="I698" s="11" t="s">
        <v>2</v>
      </c>
      <c r="J698" s="1">
        <v>-0.13642134171917214</v>
      </c>
      <c r="K698" s="1">
        <v>3.5890846153846162E-2</v>
      </c>
      <c r="L698" s="12">
        <v>-0.2267491063649392</v>
      </c>
      <c r="M698" s="12">
        <v>-0.26126772199593357</v>
      </c>
      <c r="N698" s="8">
        <f t="shared" si="30"/>
        <v>-1.7312758756488838E-2</v>
      </c>
      <c r="O698" s="8" t="str">
        <f t="shared" si="31"/>
        <v>profitable</v>
      </c>
      <c r="P698" s="8" t="str">
        <f t="shared" si="32"/>
        <v>anticyclic</v>
      </c>
    </row>
    <row r="699" spans="1:16" x14ac:dyDescent="0.2">
      <c r="A699" s="8" t="s">
        <v>138</v>
      </c>
      <c r="B699" s="8">
        <v>2001</v>
      </c>
      <c r="C699" s="1">
        <v>-0.11159737417943114</v>
      </c>
      <c r="D699" s="6">
        <v>28273.7</v>
      </c>
      <c r="E699" s="6">
        <v>1770</v>
      </c>
      <c r="F699" s="6">
        <v>214</v>
      </c>
      <c r="G699" s="6">
        <v>24794</v>
      </c>
      <c r="H699" s="13" t="s">
        <v>13</v>
      </c>
      <c r="I699" s="11" t="s">
        <v>2</v>
      </c>
      <c r="J699" s="1">
        <v>-0.13642134171917214</v>
      </c>
      <c r="K699" s="1">
        <v>3.5890846153846162E-2</v>
      </c>
      <c r="L699" s="12">
        <v>-0.2267491063649392</v>
      </c>
      <c r="M699" s="12">
        <v>-0.26126772199593357</v>
      </c>
      <c r="N699" s="8">
        <f t="shared" si="30"/>
        <v>2.4597897447040357E-2</v>
      </c>
      <c r="O699" s="8" t="str">
        <f t="shared" si="31"/>
        <v>profitable</v>
      </c>
      <c r="P699" s="8" t="str">
        <f t="shared" si="32"/>
        <v>cyclic</v>
      </c>
    </row>
    <row r="700" spans="1:16" x14ac:dyDescent="0.2">
      <c r="A700" s="8" t="s">
        <v>113</v>
      </c>
      <c r="B700" s="8">
        <v>2001</v>
      </c>
      <c r="C700" s="1">
        <v>-0.51172069874487591</v>
      </c>
      <c r="D700" s="6">
        <v>545</v>
      </c>
      <c r="E700" s="6">
        <v>127</v>
      </c>
      <c r="F700" s="6">
        <v>0.9</v>
      </c>
      <c r="G700" s="6">
        <v>685</v>
      </c>
      <c r="H700" s="13" t="s">
        <v>29</v>
      </c>
      <c r="I700" s="11" t="s">
        <v>4</v>
      </c>
      <c r="J700" s="1">
        <v>-0.13642134171917214</v>
      </c>
      <c r="K700" s="1">
        <v>3.5890846153846162E-2</v>
      </c>
      <c r="L700" s="12">
        <v>-0.2267491063649392</v>
      </c>
      <c r="M700" s="12">
        <v>-0.26126772199593357</v>
      </c>
      <c r="N700" s="8">
        <f t="shared" si="30"/>
        <v>0.11279166164802368</v>
      </c>
      <c r="O700" s="8" t="str">
        <f t="shared" si="31"/>
        <v>-</v>
      </c>
      <c r="P700" s="8" t="str">
        <f t="shared" si="32"/>
        <v>cyclic</v>
      </c>
    </row>
    <row r="701" spans="1:16" x14ac:dyDescent="0.2">
      <c r="A701" s="8" t="s">
        <v>99</v>
      </c>
      <c r="B701" s="8">
        <v>2001</v>
      </c>
      <c r="C701" s="1">
        <v>-0.22382889155732122</v>
      </c>
      <c r="D701" s="6">
        <v>1953</v>
      </c>
      <c r="E701" s="6">
        <v>205.4</v>
      </c>
      <c r="F701" s="6">
        <v>21</v>
      </c>
      <c r="G701" s="6">
        <v>1660</v>
      </c>
      <c r="J701" s="1">
        <v>-0.13642134171917214</v>
      </c>
      <c r="K701" s="1">
        <v>3.5890846153846162E-2</v>
      </c>
      <c r="L701" s="12">
        <v>-0.2267491063649392</v>
      </c>
      <c r="M701" s="12">
        <v>-0.26126772199593357</v>
      </c>
      <c r="N701" s="8">
        <f t="shared" si="30"/>
        <v>4.9335570488955836E-2</v>
      </c>
      <c r="O701" s="8" t="str">
        <f t="shared" si="31"/>
        <v>-</v>
      </c>
      <c r="P701" s="8" t="str">
        <f t="shared" si="32"/>
        <v>cyclic</v>
      </c>
    </row>
    <row r="702" spans="1:16" x14ac:dyDescent="0.2">
      <c r="A702" s="8" t="s">
        <v>129</v>
      </c>
      <c r="B702" s="8">
        <v>2001</v>
      </c>
      <c r="C702" s="1">
        <v>4.8068803514142611E-2</v>
      </c>
      <c r="D702" s="6">
        <v>47073</v>
      </c>
      <c r="E702" s="6">
        <v>3097</v>
      </c>
      <c r="F702" s="6">
        <v>650</v>
      </c>
      <c r="G702" s="6">
        <v>40222</v>
      </c>
      <c r="H702" s="13" t="s">
        <v>14</v>
      </c>
      <c r="I702" s="11" t="s">
        <v>7</v>
      </c>
      <c r="J702" s="1">
        <v>-0.13642134171917214</v>
      </c>
      <c r="K702" s="1">
        <v>3.5890846153846162E-2</v>
      </c>
      <c r="L702" s="12">
        <v>-0.2267491063649392</v>
      </c>
      <c r="M702" s="12">
        <v>-0.26126772199593357</v>
      </c>
      <c r="N702" s="8">
        <f t="shared" si="30"/>
        <v>-1.0595155199097359E-2</v>
      </c>
      <c r="O702" s="8" t="str">
        <f t="shared" si="31"/>
        <v>profitable</v>
      </c>
      <c r="P702" s="8" t="str">
        <f t="shared" si="32"/>
        <v>anticyclic</v>
      </c>
    </row>
    <row r="703" spans="1:16" x14ac:dyDescent="0.2">
      <c r="A703" s="8" t="s">
        <v>106</v>
      </c>
      <c r="B703" s="8">
        <v>2001</v>
      </c>
      <c r="C703" s="1">
        <v>-0.30927322176294886</v>
      </c>
      <c r="D703" s="6">
        <v>172024</v>
      </c>
      <c r="E703" s="6">
        <v>7421</v>
      </c>
      <c r="F703" s="6">
        <v>2586</v>
      </c>
      <c r="G703" s="6">
        <v>138898</v>
      </c>
      <c r="H703" s="13" t="s">
        <v>15</v>
      </c>
      <c r="I703" s="11" t="s">
        <v>7</v>
      </c>
      <c r="J703" s="1">
        <v>-0.13642134171917214</v>
      </c>
      <c r="K703" s="1">
        <v>3.5890846153846162E-2</v>
      </c>
      <c r="L703" s="12">
        <v>-0.2267491063649392</v>
      </c>
      <c r="M703" s="12">
        <v>-0.26126772199593357</v>
      </c>
      <c r="N703" s="8">
        <f t="shared" si="30"/>
        <v>6.8168906732600731E-2</v>
      </c>
      <c r="O703" s="8" t="str">
        <f t="shared" si="31"/>
        <v>-</v>
      </c>
      <c r="P703" s="8" t="str">
        <f t="shared" si="32"/>
        <v>cyclic</v>
      </c>
    </row>
    <row r="704" spans="1:16" x14ac:dyDescent="0.2">
      <c r="A704" s="8" t="s">
        <v>143</v>
      </c>
      <c r="B704" s="8">
        <v>2001</v>
      </c>
      <c r="C704" s="1">
        <v>-0.22741505461098038</v>
      </c>
      <c r="D704" s="6">
        <v>1385.5</v>
      </c>
      <c r="E704" s="6">
        <v>92.3</v>
      </c>
      <c r="F704" s="6">
        <v>15.7</v>
      </c>
      <c r="G704" s="6">
        <v>1208</v>
      </c>
      <c r="H704" s="13" t="s">
        <v>19</v>
      </c>
      <c r="I704" s="11" t="s">
        <v>4</v>
      </c>
      <c r="J704" s="1">
        <v>-0.13642134171917214</v>
      </c>
      <c r="K704" s="1">
        <v>3.5890846153846162E-2</v>
      </c>
      <c r="L704" s="12">
        <v>-0.2267491063649392</v>
      </c>
      <c r="M704" s="12">
        <v>-0.26126772199593357</v>
      </c>
      <c r="N704" s="8">
        <f t="shared" si="30"/>
        <v>5.0126019831253456E-2</v>
      </c>
      <c r="O704" s="8" t="str">
        <f t="shared" si="31"/>
        <v>-</v>
      </c>
      <c r="P704" s="8" t="str">
        <f t="shared" si="32"/>
        <v>cyclic</v>
      </c>
    </row>
    <row r="705" spans="1:16" x14ac:dyDescent="0.2">
      <c r="A705" s="8" t="s">
        <v>130</v>
      </c>
      <c r="B705" s="8">
        <v>2001</v>
      </c>
      <c r="C705" s="1">
        <v>-4.266723306203371E-2</v>
      </c>
      <c r="D705" s="6">
        <v>202522</v>
      </c>
      <c r="E705" s="6">
        <v>9147</v>
      </c>
      <c r="F705" s="6">
        <v>4071</v>
      </c>
      <c r="G705" s="6">
        <v>163767</v>
      </c>
      <c r="H705" s="13" t="s">
        <v>14</v>
      </c>
      <c r="I705" s="11" t="s">
        <v>7</v>
      </c>
      <c r="J705" s="1">
        <v>-0.13642134171917214</v>
      </c>
      <c r="K705" s="1">
        <v>3.5890846153846162E-2</v>
      </c>
      <c r="L705" s="12">
        <v>-0.2267491063649392</v>
      </c>
      <c r="M705" s="12">
        <v>-0.26126772199593357</v>
      </c>
      <c r="N705" s="8">
        <f t="shared" si="30"/>
        <v>9.4045601962050116E-3</v>
      </c>
      <c r="O705" s="8" t="str">
        <f t="shared" si="31"/>
        <v>profitable</v>
      </c>
      <c r="P705" s="8" t="str">
        <f t="shared" si="32"/>
        <v>cyclic</v>
      </c>
    </row>
    <row r="706" spans="1:16" x14ac:dyDescent="0.2">
      <c r="A706" s="8" t="s">
        <v>116</v>
      </c>
      <c r="B706" s="8">
        <v>2002</v>
      </c>
      <c r="C706" s="1">
        <v>-0.15384091477650888</v>
      </c>
      <c r="D706" s="6">
        <v>47469</v>
      </c>
      <c r="E706" s="6">
        <v>42298</v>
      </c>
      <c r="F706" s="6">
        <v>882</v>
      </c>
      <c r="G706" s="6">
        <v>41322.699999999997</v>
      </c>
      <c r="H706" s="13" t="s">
        <v>16</v>
      </c>
      <c r="I706" s="11" t="s">
        <v>17</v>
      </c>
      <c r="J706" s="1">
        <v>-9.3277238840978223E-3</v>
      </c>
      <c r="K706" s="1">
        <v>2.7236384615384614E-2</v>
      </c>
      <c r="L706" s="12">
        <v>-0.15233331545288026</v>
      </c>
      <c r="M706" s="12">
        <v>-8.6307803296270386E-2</v>
      </c>
      <c r="N706" s="8">
        <f t="shared" si="30"/>
        <v>-0.10222186093161266</v>
      </c>
      <c r="O706" s="8" t="str">
        <f t="shared" si="31"/>
        <v>-</v>
      </c>
      <c r="P706" s="8" t="str">
        <f t="shared" si="32"/>
        <v>cyclic</v>
      </c>
    </row>
    <row r="707" spans="1:16" x14ac:dyDescent="0.2">
      <c r="A707" s="8" t="s">
        <v>152</v>
      </c>
      <c r="B707" s="8">
        <v>2002</v>
      </c>
      <c r="C707" s="1">
        <v>0.29015520776921772</v>
      </c>
      <c r="D707" s="6">
        <v>21128.55</v>
      </c>
      <c r="E707" s="6">
        <v>1192.55</v>
      </c>
      <c r="F707" s="6">
        <v>501.5</v>
      </c>
      <c r="G707" s="6">
        <v>17779.25</v>
      </c>
      <c r="J707" s="1">
        <v>-9.3277238840978223E-3</v>
      </c>
      <c r="K707" s="1">
        <v>2.7236384615384614E-2</v>
      </c>
      <c r="L707" s="12">
        <v>-0.15233331545288026</v>
      </c>
      <c r="M707" s="12">
        <v>-8.6307803296270386E-2</v>
      </c>
      <c r="N707" s="8">
        <f t="shared" ref="N707:N770" si="33">C707/SUMIF(B:B,B707,C:C)</f>
        <v>0.19279789996215746</v>
      </c>
      <c r="O707" s="8" t="str">
        <f t="shared" ref="O707:O770" si="34">IF(C707&gt;J707,IF(G707&gt;D707,"profitable and trusted","profitable"),"-")</f>
        <v>profitable</v>
      </c>
      <c r="P707" s="8" t="str">
        <f t="shared" ref="P707:P770" si="35">IF(  ((C707&gt;0)*(J707&lt;0))+((C707&lt;0)*(J707&gt;0)),"anticyclic","cyclic")</f>
        <v>anticyclic</v>
      </c>
    </row>
    <row r="708" spans="1:16" x14ac:dyDescent="0.2">
      <c r="A708" s="8" t="s">
        <v>108</v>
      </c>
      <c r="B708" s="8">
        <v>2002</v>
      </c>
      <c r="C708" s="1">
        <v>0.56976126209757161</v>
      </c>
      <c r="D708" s="6">
        <v>3455</v>
      </c>
      <c r="E708" s="6">
        <v>261</v>
      </c>
      <c r="F708" s="6">
        <v>24</v>
      </c>
      <c r="G708" s="6">
        <v>2980</v>
      </c>
      <c r="H708" s="13" t="s">
        <v>3</v>
      </c>
      <c r="I708" s="11" t="s">
        <v>4</v>
      </c>
      <c r="J708" s="1">
        <v>-9.3277238840978223E-3</v>
      </c>
      <c r="K708" s="1">
        <v>2.7236384615384614E-2</v>
      </c>
      <c r="L708" s="12">
        <v>-0.15233331545288026</v>
      </c>
      <c r="M708" s="12">
        <v>-8.6307803296270386E-2</v>
      </c>
      <c r="N708" s="8">
        <f t="shared" si="33"/>
        <v>0.37858625959790176</v>
      </c>
      <c r="O708" s="8" t="str">
        <f t="shared" si="34"/>
        <v>profitable</v>
      </c>
      <c r="P708" s="8" t="str">
        <f t="shared" si="35"/>
        <v>anticyclic</v>
      </c>
    </row>
    <row r="709" spans="1:16" x14ac:dyDescent="0.2">
      <c r="A709" s="8" t="s">
        <v>156</v>
      </c>
      <c r="B709" s="8">
        <v>2002</v>
      </c>
      <c r="C709" s="1">
        <v>-0.35742780301301869</v>
      </c>
      <c r="D709" s="6">
        <v>26113</v>
      </c>
      <c r="E709" s="6">
        <v>1216</v>
      </c>
      <c r="F709" s="6">
        <v>74</v>
      </c>
      <c r="G709" s="6">
        <v>23693</v>
      </c>
      <c r="H709" s="13" t="s">
        <v>6</v>
      </c>
      <c r="I709" s="11" t="s">
        <v>7</v>
      </c>
      <c r="J709" s="1">
        <v>-9.3277238840978223E-3</v>
      </c>
      <c r="K709" s="1">
        <v>2.7236384615384614E-2</v>
      </c>
      <c r="L709" s="12">
        <v>-0.15233331545288026</v>
      </c>
      <c r="M709" s="12">
        <v>-8.6307803296270386E-2</v>
      </c>
      <c r="N709" s="8">
        <f t="shared" si="33"/>
        <v>-0.23749816637379836</v>
      </c>
      <c r="O709" s="8" t="str">
        <f t="shared" si="34"/>
        <v>-</v>
      </c>
      <c r="P709" s="8" t="str">
        <f t="shared" si="35"/>
        <v>cyclic</v>
      </c>
    </row>
    <row r="710" spans="1:16" x14ac:dyDescent="0.2">
      <c r="A710" s="8" t="s">
        <v>160</v>
      </c>
      <c r="B710" s="8">
        <v>2002</v>
      </c>
      <c r="C710" s="1">
        <v>8.3682768633200292E-3</v>
      </c>
      <c r="D710" s="6">
        <v>27542</v>
      </c>
      <c r="E710" s="6">
        <v>1475</v>
      </c>
      <c r="F710" s="6">
        <v>662</v>
      </c>
      <c r="G710" s="6">
        <v>24170</v>
      </c>
      <c r="H710" s="13" t="s">
        <v>34</v>
      </c>
      <c r="I710" s="11" t="s">
        <v>7</v>
      </c>
      <c r="J710" s="1">
        <v>-9.3277238840978223E-3</v>
      </c>
      <c r="K710" s="1">
        <v>2.7236384615384614E-2</v>
      </c>
      <c r="L710" s="12">
        <v>-0.15233331545288026</v>
      </c>
      <c r="M710" s="12">
        <v>-8.6307803296270386E-2</v>
      </c>
      <c r="N710" s="8">
        <f t="shared" si="33"/>
        <v>5.5604247738791556E-3</v>
      </c>
      <c r="O710" s="8" t="str">
        <f t="shared" si="34"/>
        <v>profitable</v>
      </c>
      <c r="P710" s="8" t="str">
        <f t="shared" si="35"/>
        <v>anticyclic</v>
      </c>
    </row>
    <row r="711" spans="1:16" x14ac:dyDescent="0.2">
      <c r="A711" s="8" t="s">
        <v>159</v>
      </c>
      <c r="B711" s="8">
        <v>2002</v>
      </c>
      <c r="C711" s="1">
        <v>-0.27222813404571578</v>
      </c>
      <c r="D711" s="6">
        <v>116618</v>
      </c>
      <c r="E711" s="6">
        <v>5863</v>
      </c>
      <c r="F711" s="6">
        <v>1855</v>
      </c>
      <c r="G711" s="6">
        <v>94146</v>
      </c>
      <c r="H711" s="13" t="s">
        <v>8</v>
      </c>
      <c r="I711" s="11" t="s">
        <v>7</v>
      </c>
      <c r="J711" s="1">
        <v>-9.3277238840978223E-3</v>
      </c>
      <c r="K711" s="1">
        <v>2.7236384615384614E-2</v>
      </c>
      <c r="L711" s="12">
        <v>-0.15233331545288026</v>
      </c>
      <c r="M711" s="12">
        <v>-8.6307803296270386E-2</v>
      </c>
      <c r="N711" s="8">
        <f t="shared" si="33"/>
        <v>-0.18088599187361815</v>
      </c>
      <c r="O711" s="8" t="str">
        <f t="shared" si="34"/>
        <v>-</v>
      </c>
      <c r="P711" s="8" t="str">
        <f t="shared" si="35"/>
        <v>cyclic</v>
      </c>
    </row>
    <row r="712" spans="1:16" x14ac:dyDescent="0.2">
      <c r="A712" s="8" t="s">
        <v>161</v>
      </c>
      <c r="B712" s="8">
        <v>2002</v>
      </c>
      <c r="C712" s="1">
        <v>-0.19722088325758627</v>
      </c>
      <c r="D712" s="6">
        <v>91166</v>
      </c>
      <c r="E712" s="6">
        <v>3874</v>
      </c>
      <c r="F712" s="6">
        <v>644</v>
      </c>
      <c r="G712" s="6">
        <v>78250</v>
      </c>
      <c r="H712" s="13" t="s">
        <v>31</v>
      </c>
      <c r="I712" s="11" t="s">
        <v>2</v>
      </c>
      <c r="J712" s="1">
        <v>-9.3277238840978223E-3</v>
      </c>
      <c r="K712" s="1">
        <v>2.7236384615384614E-2</v>
      </c>
      <c r="L712" s="12">
        <v>-0.15233331545288026</v>
      </c>
      <c r="M712" s="12">
        <v>-8.6307803296270386E-2</v>
      </c>
      <c r="N712" s="8">
        <f t="shared" si="33"/>
        <v>-0.13104631970275585</v>
      </c>
      <c r="O712" s="8" t="str">
        <f t="shared" si="34"/>
        <v>-</v>
      </c>
      <c r="P712" s="8" t="str">
        <f t="shared" si="35"/>
        <v>cyclic</v>
      </c>
    </row>
    <row r="713" spans="1:16" x14ac:dyDescent="0.2">
      <c r="A713" s="8" t="s">
        <v>149</v>
      </c>
      <c r="B713" s="8">
        <v>2002</v>
      </c>
      <c r="C713" s="1">
        <v>-5.1274283127628696E-2</v>
      </c>
      <c r="H713" s="13" t="s">
        <v>9</v>
      </c>
      <c r="I713" s="11" t="s">
        <v>2</v>
      </c>
      <c r="J713" s="1">
        <v>-9.3277238840978223E-3</v>
      </c>
      <c r="K713" s="1">
        <v>2.7236384615384614E-2</v>
      </c>
      <c r="L713" s="12">
        <v>-0.15233331545288026</v>
      </c>
      <c r="M713" s="12">
        <v>-8.6307803296270386E-2</v>
      </c>
      <c r="N713" s="8">
        <f t="shared" si="33"/>
        <v>-3.4069952371610153E-2</v>
      </c>
      <c r="O713" s="8" t="str">
        <f t="shared" si="34"/>
        <v>-</v>
      </c>
      <c r="P713" s="8" t="str">
        <f t="shared" si="35"/>
        <v>cyclic</v>
      </c>
    </row>
    <row r="714" spans="1:16" x14ac:dyDescent="0.2">
      <c r="A714" s="8" t="s">
        <v>144</v>
      </c>
      <c r="B714" s="8">
        <v>2002</v>
      </c>
      <c r="C714" s="1">
        <v>-2.1140108591336429E-2</v>
      </c>
      <c r="D714" s="6">
        <v>3145</v>
      </c>
      <c r="E714" s="6">
        <v>273.39999999999998</v>
      </c>
      <c r="F714" s="6">
        <v>46</v>
      </c>
      <c r="G714" s="6">
        <v>2622</v>
      </c>
      <c r="H714" s="13" t="s">
        <v>15</v>
      </c>
      <c r="I714" s="11" t="s">
        <v>7</v>
      </c>
      <c r="J714" s="1">
        <v>-9.3277238840978223E-3</v>
      </c>
      <c r="K714" s="1">
        <v>2.7236384615384614E-2</v>
      </c>
      <c r="L714" s="12">
        <v>-0.15233331545288026</v>
      </c>
      <c r="M714" s="12">
        <v>-8.6307803296270386E-2</v>
      </c>
      <c r="N714" s="8">
        <f t="shared" si="33"/>
        <v>-1.4046856414251891E-2</v>
      </c>
      <c r="O714" s="8" t="str">
        <f t="shared" si="34"/>
        <v>-</v>
      </c>
      <c r="P714" s="8" t="str">
        <f t="shared" si="35"/>
        <v>cyclic</v>
      </c>
    </row>
    <row r="715" spans="1:16" x14ac:dyDescent="0.2">
      <c r="A715" s="8" t="s">
        <v>141</v>
      </c>
      <c r="B715" s="8">
        <v>2002</v>
      </c>
      <c r="C715" s="1">
        <v>3.6822440063568378E-2</v>
      </c>
      <c r="D715" s="6">
        <v>35107.4</v>
      </c>
      <c r="E715" s="6">
        <v>1360</v>
      </c>
      <c r="F715" s="6">
        <v>1198</v>
      </c>
      <c r="G715" s="6">
        <v>30744</v>
      </c>
      <c r="J715" s="1">
        <v>-9.3277238840978223E-3</v>
      </c>
      <c r="K715" s="1">
        <v>2.7236384615384614E-2</v>
      </c>
      <c r="L715" s="12">
        <v>-0.15233331545288026</v>
      </c>
      <c r="M715" s="12">
        <v>-8.6307803296270386E-2</v>
      </c>
      <c r="N715" s="8">
        <f t="shared" si="33"/>
        <v>2.4467212463010465E-2</v>
      </c>
      <c r="O715" s="8" t="str">
        <f t="shared" si="34"/>
        <v>profitable</v>
      </c>
      <c r="P715" s="8" t="str">
        <f t="shared" si="35"/>
        <v>anticyclic</v>
      </c>
    </row>
    <row r="716" spans="1:16" x14ac:dyDescent="0.2">
      <c r="A716" s="8" t="s">
        <v>133</v>
      </c>
      <c r="B716" s="8">
        <v>2002</v>
      </c>
      <c r="C716" s="1">
        <v>0.13558729249488014</v>
      </c>
      <c r="D716" s="6">
        <v>3928</v>
      </c>
      <c r="E716" s="6">
        <v>228</v>
      </c>
      <c r="F716" s="6">
        <v>23</v>
      </c>
      <c r="G716" s="6">
        <v>3557</v>
      </c>
      <c r="J716" s="1">
        <v>-9.3277238840978223E-3</v>
      </c>
      <c r="K716" s="1">
        <v>2.7236384615384614E-2</v>
      </c>
      <c r="L716" s="12">
        <v>-0.15233331545288026</v>
      </c>
      <c r="M716" s="12">
        <v>-8.6307803296270386E-2</v>
      </c>
      <c r="N716" s="8">
        <f t="shared" si="33"/>
        <v>9.0092972845621108E-2</v>
      </c>
      <c r="O716" s="8" t="str">
        <f t="shared" si="34"/>
        <v>profitable</v>
      </c>
      <c r="P716" s="8" t="str">
        <f t="shared" si="35"/>
        <v>anticyclic</v>
      </c>
    </row>
    <row r="717" spans="1:16" x14ac:dyDescent="0.2">
      <c r="A717" s="8" t="s">
        <v>142</v>
      </c>
      <c r="B717" s="8">
        <v>2002</v>
      </c>
      <c r="C717" s="1">
        <v>8.2631742824809437E-2</v>
      </c>
      <c r="D717" s="6">
        <v>8862</v>
      </c>
      <c r="E717" s="6">
        <v>799</v>
      </c>
      <c r="F717" s="6">
        <v>81</v>
      </c>
      <c r="G717" s="6">
        <v>7623</v>
      </c>
      <c r="J717" s="1">
        <v>-9.3277238840978223E-3</v>
      </c>
      <c r="K717" s="1">
        <v>2.7236384615384614E-2</v>
      </c>
      <c r="L717" s="12">
        <v>-0.15233331545288026</v>
      </c>
      <c r="M717" s="12">
        <v>-8.6307803296270386E-2</v>
      </c>
      <c r="N717" s="8">
        <f t="shared" si="33"/>
        <v>5.4905878165411516E-2</v>
      </c>
      <c r="O717" s="8" t="str">
        <f t="shared" si="34"/>
        <v>profitable</v>
      </c>
      <c r="P717" s="8" t="str">
        <f t="shared" si="35"/>
        <v>anticyclic</v>
      </c>
    </row>
    <row r="718" spans="1:16" x14ac:dyDescent="0.2">
      <c r="A718" s="8" t="s">
        <v>107</v>
      </c>
      <c r="B718" s="8">
        <v>2002</v>
      </c>
      <c r="C718" s="1">
        <v>-0.22564113429720867</v>
      </c>
      <c r="D718" s="6">
        <v>132929</v>
      </c>
      <c r="E718" s="6">
        <v>5878</v>
      </c>
      <c r="F718" s="6">
        <v>2331</v>
      </c>
      <c r="G718" s="6">
        <v>112626</v>
      </c>
      <c r="H718" s="13" t="s">
        <v>6</v>
      </c>
      <c r="I718" s="11" t="s">
        <v>7</v>
      </c>
      <c r="J718" s="1">
        <v>-9.3277238840978223E-3</v>
      </c>
      <c r="K718" s="1">
        <v>2.7236384615384614E-2</v>
      </c>
      <c r="L718" s="12">
        <v>-0.15233331545288026</v>
      </c>
      <c r="M718" s="12">
        <v>-8.6307803296270386E-2</v>
      </c>
      <c r="N718" s="8">
        <f t="shared" si="33"/>
        <v>-0.14993057395744658</v>
      </c>
      <c r="O718" s="8" t="str">
        <f t="shared" si="34"/>
        <v>-</v>
      </c>
      <c r="P718" s="8" t="str">
        <f t="shared" si="35"/>
        <v>cyclic</v>
      </c>
    </row>
    <row r="719" spans="1:16" x14ac:dyDescent="0.2">
      <c r="A719" s="8" t="s">
        <v>97</v>
      </c>
      <c r="B719" s="8">
        <v>2002</v>
      </c>
      <c r="C719" s="1">
        <v>0.28067471675106292</v>
      </c>
      <c r="D719" s="6">
        <v>11329.4</v>
      </c>
      <c r="E719" s="6">
        <v>840</v>
      </c>
      <c r="F719" s="6">
        <v>146</v>
      </c>
      <c r="G719" s="6">
        <v>9611</v>
      </c>
      <c r="J719" s="1">
        <v>-9.3277238840978223E-3</v>
      </c>
      <c r="K719" s="1">
        <v>2.7236384615384614E-2</v>
      </c>
      <c r="L719" s="12">
        <v>-0.15233331545288026</v>
      </c>
      <c r="M719" s="12">
        <v>-8.6307803296270386E-2</v>
      </c>
      <c r="N719" s="8">
        <f t="shared" si="33"/>
        <v>0.18649844811718438</v>
      </c>
      <c r="O719" s="8" t="str">
        <f t="shared" si="34"/>
        <v>profitable</v>
      </c>
      <c r="P719" s="8" t="str">
        <f t="shared" si="35"/>
        <v>anticyclic</v>
      </c>
    </row>
    <row r="720" spans="1:16" x14ac:dyDescent="0.2">
      <c r="A720" s="8" t="s">
        <v>125</v>
      </c>
      <c r="B720" s="8">
        <v>2002</v>
      </c>
      <c r="C720" s="1">
        <v>0.11498768816194015</v>
      </c>
      <c r="D720" s="6">
        <v>9539</v>
      </c>
      <c r="E720" s="6">
        <v>711</v>
      </c>
      <c r="F720" s="6">
        <v>50</v>
      </c>
      <c r="G720" s="6">
        <v>8390</v>
      </c>
      <c r="H720" s="13" t="s">
        <v>9</v>
      </c>
      <c r="I720" s="11" t="s">
        <v>2</v>
      </c>
      <c r="J720" s="1">
        <v>-9.3277238840978223E-3</v>
      </c>
      <c r="K720" s="1">
        <v>2.7236384615384614E-2</v>
      </c>
      <c r="L720" s="12">
        <v>-0.15233331545288026</v>
      </c>
      <c r="M720" s="12">
        <v>-8.6307803296270386E-2</v>
      </c>
      <c r="N720" s="8">
        <f t="shared" si="33"/>
        <v>7.6405262444086394E-2</v>
      </c>
      <c r="O720" s="8" t="str">
        <f t="shared" si="34"/>
        <v>profitable</v>
      </c>
      <c r="P720" s="8" t="str">
        <f t="shared" si="35"/>
        <v>anticyclic</v>
      </c>
    </row>
    <row r="721" spans="1:16" x14ac:dyDescent="0.2">
      <c r="A721" s="8" t="s">
        <v>111</v>
      </c>
      <c r="B721" s="8">
        <v>2002</v>
      </c>
      <c r="C721" s="1">
        <v>-0.21319102306687648</v>
      </c>
      <c r="D721" s="6">
        <v>16607.400000000001</v>
      </c>
      <c r="E721" s="6">
        <v>842</v>
      </c>
      <c r="F721" s="6">
        <v>142</v>
      </c>
      <c r="G721" s="6">
        <v>14117</v>
      </c>
      <c r="H721" s="13" t="s">
        <v>18</v>
      </c>
      <c r="I721" s="11" t="s">
        <v>4</v>
      </c>
      <c r="J721" s="1">
        <v>-9.3277238840978223E-3</v>
      </c>
      <c r="K721" s="1">
        <v>2.7236384615384614E-2</v>
      </c>
      <c r="L721" s="12">
        <v>-0.15233331545288026</v>
      </c>
      <c r="M721" s="12">
        <v>-8.6307803296270386E-2</v>
      </c>
      <c r="N721" s="8">
        <f t="shared" si="33"/>
        <v>-0.14165791423867805</v>
      </c>
      <c r="O721" s="8" t="str">
        <f t="shared" si="34"/>
        <v>-</v>
      </c>
      <c r="P721" s="8" t="str">
        <f t="shared" si="35"/>
        <v>cyclic</v>
      </c>
    </row>
    <row r="722" spans="1:16" x14ac:dyDescent="0.2">
      <c r="A722" s="8" t="s">
        <v>131</v>
      </c>
      <c r="B722" s="8">
        <v>2002</v>
      </c>
      <c r="C722" s="1">
        <v>-0.1757862380712385</v>
      </c>
      <c r="D722" s="6">
        <v>17010</v>
      </c>
      <c r="E722" s="6">
        <v>968</v>
      </c>
      <c r="F722" s="6">
        <v>441</v>
      </c>
      <c r="G722" s="6">
        <v>14141</v>
      </c>
      <c r="H722" s="13" t="s">
        <v>30</v>
      </c>
      <c r="I722" s="11" t="s">
        <v>7</v>
      </c>
      <c r="J722" s="1">
        <v>-9.3277238840978223E-3</v>
      </c>
      <c r="K722" s="1">
        <v>2.7236384615384614E-2</v>
      </c>
      <c r="L722" s="12">
        <v>-0.15233331545288026</v>
      </c>
      <c r="M722" s="12">
        <v>-8.6307803296270386E-2</v>
      </c>
      <c r="N722" s="8">
        <f t="shared" si="33"/>
        <v>-0.11680375411127851</v>
      </c>
      <c r="O722" s="8" t="str">
        <f t="shared" si="34"/>
        <v>-</v>
      </c>
      <c r="P722" s="8" t="str">
        <f t="shared" si="35"/>
        <v>cyclic</v>
      </c>
    </row>
    <row r="723" spans="1:16" x14ac:dyDescent="0.2">
      <c r="A723" s="8" t="s">
        <v>112</v>
      </c>
      <c r="B723" s="8">
        <v>2002</v>
      </c>
      <c r="C723" s="1">
        <v>-4.5308229367432657E-3</v>
      </c>
      <c r="D723" s="6">
        <v>5234</v>
      </c>
      <c r="E723" s="6">
        <v>254.8</v>
      </c>
      <c r="F723" s="6">
        <v>79</v>
      </c>
      <c r="G723" s="6">
        <v>4646</v>
      </c>
      <c r="H723" s="13" t="s">
        <v>28</v>
      </c>
      <c r="I723" s="11" t="s">
        <v>2</v>
      </c>
      <c r="J723" s="1">
        <v>-9.3277238840978223E-3</v>
      </c>
      <c r="K723" s="1">
        <v>2.7236384615384614E-2</v>
      </c>
      <c r="L723" s="12">
        <v>-0.15233331545288026</v>
      </c>
      <c r="M723" s="12">
        <v>-8.6307803296270386E-2</v>
      </c>
      <c r="N723" s="8">
        <f t="shared" si="33"/>
        <v>-3.0105720108227845E-3</v>
      </c>
      <c r="O723" s="8" t="str">
        <f t="shared" si="34"/>
        <v>profitable</v>
      </c>
      <c r="P723" s="8" t="str">
        <f t="shared" si="35"/>
        <v>cyclic</v>
      </c>
    </row>
    <row r="724" spans="1:16" x14ac:dyDescent="0.2">
      <c r="A724" s="8" t="s">
        <v>109</v>
      </c>
      <c r="B724" s="8">
        <v>2002</v>
      </c>
      <c r="C724" s="1">
        <v>0.33627648716316483</v>
      </c>
      <c r="D724" s="6">
        <v>13929.3</v>
      </c>
      <c r="E724" s="6">
        <v>1338</v>
      </c>
      <c r="F724" s="6">
        <v>412</v>
      </c>
      <c r="G724" s="6">
        <v>11217</v>
      </c>
      <c r="H724" s="13" t="s">
        <v>10</v>
      </c>
      <c r="I724" s="11" t="s">
        <v>7</v>
      </c>
      <c r="J724" s="1">
        <v>-9.3277238840978223E-3</v>
      </c>
      <c r="K724" s="1">
        <v>2.7236384615384614E-2</v>
      </c>
      <c r="L724" s="12">
        <v>-0.15233331545288026</v>
      </c>
      <c r="M724" s="12">
        <v>-8.6307803296270386E-2</v>
      </c>
      <c r="N724" s="8">
        <f t="shared" si="33"/>
        <v>0.22344386313161219</v>
      </c>
      <c r="O724" s="8" t="str">
        <f t="shared" si="34"/>
        <v>profitable</v>
      </c>
      <c r="P724" s="8" t="str">
        <f t="shared" si="35"/>
        <v>anticyclic</v>
      </c>
    </row>
    <row r="725" spans="1:16" x14ac:dyDescent="0.2">
      <c r="A725" s="8" t="s">
        <v>127</v>
      </c>
      <c r="B725" s="8">
        <v>2002</v>
      </c>
      <c r="C725" s="1">
        <v>4.0610547183483836E-2</v>
      </c>
      <c r="D725" s="6">
        <v>8990.4</v>
      </c>
      <c r="E725" s="6">
        <v>445</v>
      </c>
      <c r="F725" s="6">
        <v>312</v>
      </c>
      <c r="G725" s="6">
        <v>7730</v>
      </c>
      <c r="H725" s="13" t="s">
        <v>28</v>
      </c>
      <c r="I725" s="11" t="s">
        <v>2</v>
      </c>
      <c r="J725" s="1">
        <v>-9.3277238840978223E-3</v>
      </c>
      <c r="K725" s="1">
        <v>2.7236384615384614E-2</v>
      </c>
      <c r="L725" s="12">
        <v>-0.15233331545288026</v>
      </c>
      <c r="M725" s="12">
        <v>-8.6307803296270386E-2</v>
      </c>
      <c r="N725" s="8">
        <f t="shared" si="33"/>
        <v>2.6984276013812872E-2</v>
      </c>
      <c r="O725" s="8" t="str">
        <f t="shared" si="34"/>
        <v>profitable</v>
      </c>
      <c r="P725" s="8" t="str">
        <f t="shared" si="35"/>
        <v>anticyclic</v>
      </c>
    </row>
    <row r="726" spans="1:16" x14ac:dyDescent="0.2">
      <c r="A726" s="8" t="s">
        <v>105</v>
      </c>
      <c r="B726" s="8">
        <v>2002</v>
      </c>
      <c r="C726" s="1">
        <v>-0.28311767224669115</v>
      </c>
      <c r="D726" s="6">
        <v>403</v>
      </c>
      <c r="E726" s="6">
        <v>41.099999999999994</v>
      </c>
      <c r="F726" s="6">
        <v>340</v>
      </c>
      <c r="H726" s="13" t="s">
        <v>36</v>
      </c>
      <c r="I726" s="11" t="s">
        <v>4</v>
      </c>
      <c r="J726" s="1">
        <v>-9.3277238840978223E-3</v>
      </c>
      <c r="K726" s="1">
        <v>2.7236384615384614E-2</v>
      </c>
      <c r="L726" s="12">
        <v>-0.15233331545288026</v>
      </c>
      <c r="M726" s="12">
        <v>-8.6307803296270386E-2</v>
      </c>
      <c r="N726" s="8">
        <f t="shared" si="33"/>
        <v>-0.18812170586561244</v>
      </c>
      <c r="O726" s="8" t="str">
        <f t="shared" si="34"/>
        <v>-</v>
      </c>
      <c r="P726" s="8" t="str">
        <f t="shared" si="35"/>
        <v>cyclic</v>
      </c>
    </row>
    <row r="727" spans="1:16" x14ac:dyDescent="0.2">
      <c r="A727" s="8" t="s">
        <v>87</v>
      </c>
      <c r="B727" s="8">
        <v>2002</v>
      </c>
      <c r="C727" s="1">
        <v>0.2680706055317611</v>
      </c>
      <c r="D727" s="6">
        <v>8504</v>
      </c>
      <c r="E727" s="6">
        <v>526</v>
      </c>
      <c r="F727" s="6">
        <v>8.5</v>
      </c>
      <c r="G727" s="6">
        <v>7460</v>
      </c>
      <c r="H727" s="13" t="s">
        <v>16</v>
      </c>
      <c r="I727" s="11" t="s">
        <v>17</v>
      </c>
      <c r="J727" s="1">
        <v>-9.3277238840978223E-3</v>
      </c>
      <c r="K727" s="1">
        <v>2.7236384615384614E-2</v>
      </c>
      <c r="L727" s="12">
        <v>-0.15233331545288026</v>
      </c>
      <c r="M727" s="12">
        <v>-8.6307803296270386E-2</v>
      </c>
      <c r="N727" s="8">
        <f t="shared" si="33"/>
        <v>0.17812346083829447</v>
      </c>
      <c r="O727" s="8" t="str">
        <f t="shared" si="34"/>
        <v>profitable</v>
      </c>
      <c r="P727" s="8" t="str">
        <f t="shared" si="35"/>
        <v>anticyclic</v>
      </c>
    </row>
    <row r="728" spans="1:16" x14ac:dyDescent="0.2">
      <c r="A728" s="8" t="s">
        <v>157</v>
      </c>
      <c r="B728" s="8">
        <v>2002</v>
      </c>
      <c r="C728" s="1">
        <v>-0.11304444969976676</v>
      </c>
      <c r="D728" s="6">
        <v>314748</v>
      </c>
      <c r="E728" s="6">
        <v>14113</v>
      </c>
      <c r="F728" s="6">
        <v>2570</v>
      </c>
      <c r="G728" s="6">
        <v>262409</v>
      </c>
      <c r="H728" s="13" t="s">
        <v>12</v>
      </c>
      <c r="I728" s="11" t="s">
        <v>2</v>
      </c>
      <c r="J728" s="1">
        <v>-9.3277238840978223E-3</v>
      </c>
      <c r="K728" s="1">
        <v>2.7236384615384614E-2</v>
      </c>
      <c r="L728" s="12">
        <v>-0.15233331545288026</v>
      </c>
      <c r="M728" s="12">
        <v>-8.6307803296270386E-2</v>
      </c>
      <c r="N728" s="8">
        <f t="shared" si="33"/>
        <v>-7.511404903622397E-2</v>
      </c>
      <c r="O728" s="8" t="str">
        <f t="shared" si="34"/>
        <v>-</v>
      </c>
      <c r="P728" s="8" t="str">
        <f t="shared" si="35"/>
        <v>cyclic</v>
      </c>
    </row>
    <row r="729" spans="1:16" x14ac:dyDescent="0.2">
      <c r="A729" s="8" t="s">
        <v>85</v>
      </c>
      <c r="B729" s="8">
        <v>2002</v>
      </c>
      <c r="C729" s="1">
        <v>-7.3230840891249427E-2</v>
      </c>
      <c r="D729" s="6">
        <v>28395.599999999999</v>
      </c>
      <c r="E729" s="6">
        <v>4581</v>
      </c>
      <c r="F729" s="6">
        <v>77</v>
      </c>
      <c r="G729" s="6">
        <v>21496</v>
      </c>
      <c r="H729" s="13" t="s">
        <v>39</v>
      </c>
      <c r="I729" s="11" t="s">
        <v>40</v>
      </c>
      <c r="J729" s="1">
        <v>-9.3277238840978223E-3</v>
      </c>
      <c r="K729" s="1">
        <v>2.7236384615384614E-2</v>
      </c>
      <c r="L729" s="12">
        <v>-0.15233331545288026</v>
      </c>
      <c r="M729" s="12">
        <v>-8.6307803296270386E-2</v>
      </c>
      <c r="N729" s="8">
        <f t="shared" si="33"/>
        <v>-4.865931045954372E-2</v>
      </c>
      <c r="O729" s="8" t="str">
        <f t="shared" si="34"/>
        <v>-</v>
      </c>
      <c r="P729" s="8" t="str">
        <f t="shared" si="35"/>
        <v>cyclic</v>
      </c>
    </row>
    <row r="730" spans="1:16" x14ac:dyDescent="0.2">
      <c r="A730" s="8" t="s">
        <v>115</v>
      </c>
      <c r="B730" s="8">
        <v>2002</v>
      </c>
      <c r="C730" s="1">
        <v>-0.10407942946939952</v>
      </c>
      <c r="D730" s="6">
        <v>2518</v>
      </c>
      <c r="E730" s="6">
        <v>202</v>
      </c>
      <c r="F730" s="6">
        <v>22</v>
      </c>
      <c r="G730" s="6">
        <v>2092</v>
      </c>
      <c r="H730" s="13" t="s">
        <v>32</v>
      </c>
      <c r="I730" s="11" t="s">
        <v>4</v>
      </c>
      <c r="J730" s="1">
        <v>-9.3277238840978223E-3</v>
      </c>
      <c r="K730" s="1">
        <v>2.7236384615384614E-2</v>
      </c>
      <c r="L730" s="12">
        <v>-0.15233331545288026</v>
      </c>
      <c r="M730" s="12">
        <v>-8.6307803296270386E-2</v>
      </c>
      <c r="N730" s="8">
        <f t="shared" si="33"/>
        <v>-6.9157109345836548E-2</v>
      </c>
      <c r="O730" s="8" t="str">
        <f t="shared" si="34"/>
        <v>-</v>
      </c>
      <c r="P730" s="8" t="str">
        <f t="shared" si="35"/>
        <v>cyclic</v>
      </c>
    </row>
    <row r="731" spans="1:16" x14ac:dyDescent="0.2">
      <c r="A731" s="8" t="s">
        <v>135</v>
      </c>
      <c r="B731" s="8">
        <v>2002</v>
      </c>
      <c r="C731" s="1">
        <v>5.2665914985294146E-2</v>
      </c>
      <c r="D731" s="6">
        <v>40298</v>
      </c>
      <c r="E731" s="6">
        <v>2071</v>
      </c>
      <c r="F731" s="6">
        <v>407</v>
      </c>
      <c r="G731" s="6">
        <v>33604</v>
      </c>
      <c r="J731" s="1">
        <v>-9.3277238840978223E-3</v>
      </c>
      <c r="K731" s="1">
        <v>2.7236384615384614E-2</v>
      </c>
      <c r="L731" s="12">
        <v>-0.15233331545288026</v>
      </c>
      <c r="M731" s="12">
        <v>-8.6307803296270386E-2</v>
      </c>
      <c r="N731" s="8">
        <f t="shared" si="33"/>
        <v>3.4994642649413946E-2</v>
      </c>
      <c r="O731" s="8" t="str">
        <f t="shared" si="34"/>
        <v>profitable</v>
      </c>
      <c r="P731" s="8" t="str">
        <f t="shared" si="35"/>
        <v>anticyclic</v>
      </c>
    </row>
    <row r="732" spans="1:16" x14ac:dyDescent="0.2">
      <c r="A732" s="8" t="s">
        <v>140</v>
      </c>
      <c r="B732" s="8">
        <v>2002</v>
      </c>
      <c r="C732" s="1">
        <v>0.63377852349752051</v>
      </c>
      <c r="D732" s="6">
        <v>1709</v>
      </c>
      <c r="E732" s="6">
        <v>211.8</v>
      </c>
      <c r="F732" s="6">
        <v>13</v>
      </c>
      <c r="G732" s="6">
        <v>1389</v>
      </c>
      <c r="H732" s="13" t="s">
        <v>23</v>
      </c>
      <c r="I732" s="11" t="s">
        <v>24</v>
      </c>
      <c r="J732" s="1">
        <v>-9.3277238840978223E-3</v>
      </c>
      <c r="K732" s="1">
        <v>2.7236384615384614E-2</v>
      </c>
      <c r="L732" s="12">
        <v>-0.15233331545288026</v>
      </c>
      <c r="M732" s="12">
        <v>-8.6307803296270386E-2</v>
      </c>
      <c r="N732" s="8">
        <f t="shared" si="33"/>
        <v>0.42112347150641755</v>
      </c>
      <c r="O732" s="8" t="str">
        <f t="shared" si="34"/>
        <v>profitable</v>
      </c>
      <c r="P732" s="8" t="str">
        <f t="shared" si="35"/>
        <v>anticyclic</v>
      </c>
    </row>
    <row r="733" spans="1:16" x14ac:dyDescent="0.2">
      <c r="A733" s="8" t="s">
        <v>145</v>
      </c>
      <c r="B733" s="8">
        <v>2002</v>
      </c>
      <c r="C733" s="1">
        <v>0.54628179718258296</v>
      </c>
      <c r="D733" s="6">
        <v>5747.5</v>
      </c>
      <c r="E733" s="6">
        <v>302.3</v>
      </c>
      <c r="F733" s="6">
        <v>52</v>
      </c>
      <c r="G733" s="6">
        <v>4988</v>
      </c>
      <c r="J733" s="1">
        <v>-9.3277238840978223E-3</v>
      </c>
      <c r="K733" s="1">
        <v>2.7236384615384614E-2</v>
      </c>
      <c r="L733" s="12">
        <v>-0.15233331545288026</v>
      </c>
      <c r="M733" s="12">
        <v>-8.6307803296270386E-2</v>
      </c>
      <c r="N733" s="8">
        <f t="shared" si="33"/>
        <v>0.36298498343040503</v>
      </c>
      <c r="O733" s="8" t="str">
        <f t="shared" si="34"/>
        <v>profitable</v>
      </c>
      <c r="P733" s="8" t="str">
        <f t="shared" si="35"/>
        <v>anticyclic</v>
      </c>
    </row>
    <row r="734" spans="1:16" x14ac:dyDescent="0.2">
      <c r="A734" s="8" t="s">
        <v>153</v>
      </c>
      <c r="B734" s="8">
        <v>2002</v>
      </c>
      <c r="C734" s="1">
        <v>-0.16337509966975458</v>
      </c>
      <c r="D734" s="6">
        <v>35337</v>
      </c>
      <c r="E734" s="6">
        <v>1818</v>
      </c>
      <c r="F734" s="6">
        <v>896</v>
      </c>
      <c r="G734" s="6">
        <v>30779</v>
      </c>
      <c r="H734" s="13" t="s">
        <v>41</v>
      </c>
      <c r="I734" s="11" t="s">
        <v>4</v>
      </c>
      <c r="J734" s="1">
        <v>-9.3277238840978223E-3</v>
      </c>
      <c r="K734" s="1">
        <v>2.7236384615384614E-2</v>
      </c>
      <c r="L734" s="12">
        <v>-0.15233331545288026</v>
      </c>
      <c r="M734" s="12">
        <v>-8.6307803296270386E-2</v>
      </c>
      <c r="N734" s="8">
        <f t="shared" si="33"/>
        <v>-0.10855699046246269</v>
      </c>
      <c r="O734" s="8" t="str">
        <f t="shared" si="34"/>
        <v>-</v>
      </c>
      <c r="P734" s="8" t="str">
        <f t="shared" si="35"/>
        <v>cyclic</v>
      </c>
    </row>
    <row r="735" spans="1:16" x14ac:dyDescent="0.2">
      <c r="A735" s="8" t="s">
        <v>137</v>
      </c>
      <c r="B735" s="8">
        <v>2002</v>
      </c>
      <c r="C735" s="1">
        <v>0.40189670936881544</v>
      </c>
      <c r="D735" s="6">
        <v>2028.3</v>
      </c>
      <c r="E735" s="6">
        <v>141.5</v>
      </c>
      <c r="F735" s="6">
        <v>13.4</v>
      </c>
      <c r="G735" s="6">
        <v>1779</v>
      </c>
      <c r="H735" s="13" t="s">
        <v>12</v>
      </c>
      <c r="I735" s="11" t="s">
        <v>2</v>
      </c>
      <c r="J735" s="1">
        <v>-9.3277238840978223E-3</v>
      </c>
      <c r="K735" s="1">
        <v>2.7236384615384614E-2</v>
      </c>
      <c r="L735" s="12">
        <v>-0.15233331545288026</v>
      </c>
      <c r="M735" s="12">
        <v>-8.6307803296270386E-2</v>
      </c>
      <c r="N735" s="8">
        <f t="shared" si="33"/>
        <v>0.26704618594899965</v>
      </c>
      <c r="O735" s="8" t="str">
        <f t="shared" si="34"/>
        <v>profitable</v>
      </c>
      <c r="P735" s="8" t="str">
        <f t="shared" si="35"/>
        <v>anticyclic</v>
      </c>
    </row>
    <row r="736" spans="1:16" x14ac:dyDescent="0.2">
      <c r="A736" s="8" t="s">
        <v>138</v>
      </c>
      <c r="B736" s="8">
        <v>2002</v>
      </c>
      <c r="C736" s="1">
        <v>-5.386592484859027E-2</v>
      </c>
      <c r="D736" s="6">
        <v>31805.599999999999</v>
      </c>
      <c r="E736" s="6">
        <v>2201</v>
      </c>
      <c r="F736" s="6">
        <v>242</v>
      </c>
      <c r="G736" s="6">
        <v>27567</v>
      </c>
      <c r="H736" s="13" t="s">
        <v>42</v>
      </c>
      <c r="I736" s="11" t="s">
        <v>2</v>
      </c>
      <c r="J736" s="1">
        <v>-9.3277238840978223E-3</v>
      </c>
      <c r="K736" s="1">
        <v>2.7236384615384614E-2</v>
      </c>
      <c r="L736" s="12">
        <v>-0.15233331545288026</v>
      </c>
      <c r="M736" s="12">
        <v>-8.6307803296270386E-2</v>
      </c>
      <c r="N736" s="8">
        <f t="shared" si="33"/>
        <v>-3.5792006871673172E-2</v>
      </c>
      <c r="O736" s="8" t="str">
        <f t="shared" si="34"/>
        <v>-</v>
      </c>
      <c r="P736" s="8" t="str">
        <f t="shared" si="35"/>
        <v>cyclic</v>
      </c>
    </row>
    <row r="737" spans="1:16" x14ac:dyDescent="0.2">
      <c r="A737" s="8" t="s">
        <v>113</v>
      </c>
      <c r="B737" s="8">
        <v>2002</v>
      </c>
      <c r="C737" s="1">
        <v>-0.24452421285150083</v>
      </c>
      <c r="D737" s="6">
        <v>677</v>
      </c>
      <c r="E737" s="6">
        <v>117</v>
      </c>
      <c r="F737" s="6">
        <v>1.3</v>
      </c>
      <c r="G737" s="6">
        <v>521</v>
      </c>
      <c r="H737" s="13" t="s">
        <v>29</v>
      </c>
      <c r="I737" s="11" t="s">
        <v>4</v>
      </c>
      <c r="J737" s="1">
        <v>-9.3277238840978223E-3</v>
      </c>
      <c r="K737" s="1">
        <v>2.7236384615384614E-2</v>
      </c>
      <c r="L737" s="12">
        <v>-0.15233331545288026</v>
      </c>
      <c r="M737" s="12">
        <v>-8.6307803296270386E-2</v>
      </c>
      <c r="N737" s="8">
        <f t="shared" si="33"/>
        <v>-0.16247771353173826</v>
      </c>
      <c r="O737" s="8" t="str">
        <f t="shared" si="34"/>
        <v>-</v>
      </c>
      <c r="P737" s="8" t="str">
        <f t="shared" si="35"/>
        <v>cyclic</v>
      </c>
    </row>
    <row r="738" spans="1:16" x14ac:dyDescent="0.2">
      <c r="A738" s="8" t="s">
        <v>99</v>
      </c>
      <c r="B738" s="8">
        <v>2002</v>
      </c>
      <c r="C738" s="1">
        <v>0.54075432836843151</v>
      </c>
      <c r="D738" s="6">
        <v>2110</v>
      </c>
      <c r="E738" s="6">
        <v>210.5</v>
      </c>
      <c r="F738" s="6">
        <v>21</v>
      </c>
      <c r="G738" s="6">
        <v>1793</v>
      </c>
      <c r="J738" s="1">
        <v>-9.3277238840978223E-3</v>
      </c>
      <c r="K738" s="1">
        <v>2.7236384615384614E-2</v>
      </c>
      <c r="L738" s="12">
        <v>-0.15233331545288026</v>
      </c>
      <c r="M738" s="12">
        <v>-8.6307803296270386E-2</v>
      </c>
      <c r="N738" s="8">
        <f t="shared" si="33"/>
        <v>0.35931217539201771</v>
      </c>
      <c r="O738" s="8" t="str">
        <f t="shared" si="34"/>
        <v>profitable</v>
      </c>
      <c r="P738" s="8" t="str">
        <f t="shared" si="35"/>
        <v>anticyclic</v>
      </c>
    </row>
    <row r="739" spans="1:16" x14ac:dyDescent="0.2">
      <c r="A739" s="8" t="s">
        <v>106</v>
      </c>
      <c r="B739" s="8">
        <v>2002</v>
      </c>
      <c r="C739" s="1">
        <v>-0.18602245730865533</v>
      </c>
      <c r="D739" s="6">
        <v>39704.9</v>
      </c>
      <c r="E739" s="6">
        <v>8172</v>
      </c>
      <c r="F739" s="6">
        <v>1126</v>
      </c>
      <c r="G739" s="6">
        <v>140313</v>
      </c>
      <c r="H739" s="13" t="s">
        <v>15</v>
      </c>
      <c r="I739" s="11" t="s">
        <v>7</v>
      </c>
      <c r="J739" s="1">
        <v>-9.3277238840978223E-3</v>
      </c>
      <c r="K739" s="1">
        <v>2.7236384615384614E-2</v>
      </c>
      <c r="L739" s="12">
        <v>-0.15233331545288026</v>
      </c>
      <c r="M739" s="12">
        <v>-8.6307803296270386E-2</v>
      </c>
      <c r="N739" s="8">
        <f t="shared" si="33"/>
        <v>-0.12360536069866015</v>
      </c>
      <c r="O739" s="8" t="str">
        <f t="shared" si="34"/>
        <v>-</v>
      </c>
      <c r="P739" s="8" t="str">
        <f t="shared" si="35"/>
        <v>cyclic</v>
      </c>
    </row>
    <row r="740" spans="1:16" x14ac:dyDescent="0.2">
      <c r="A740" s="8" t="s">
        <v>143</v>
      </c>
      <c r="B740" s="8">
        <v>2002</v>
      </c>
      <c r="C740" s="1">
        <v>0.15259934091126184</v>
      </c>
      <c r="D740" s="6">
        <v>1589</v>
      </c>
      <c r="E740" s="6">
        <v>98.2</v>
      </c>
      <c r="F740" s="6">
        <v>16</v>
      </c>
      <c r="G740" s="6">
        <v>1398</v>
      </c>
      <c r="H740" s="13" t="s">
        <v>43</v>
      </c>
      <c r="I740" s="11" t="s">
        <v>4</v>
      </c>
      <c r="J740" s="1">
        <v>-9.3277238840978223E-3</v>
      </c>
      <c r="K740" s="1">
        <v>2.7236384615384614E-2</v>
      </c>
      <c r="L740" s="12">
        <v>-0.15233331545288026</v>
      </c>
      <c r="M740" s="12">
        <v>-8.6307803296270386E-2</v>
      </c>
      <c r="N740" s="8">
        <f t="shared" si="33"/>
        <v>0.101396878896281</v>
      </c>
      <c r="O740" s="8" t="str">
        <f t="shared" si="34"/>
        <v>profitable</v>
      </c>
      <c r="P740" s="8" t="str">
        <f t="shared" si="35"/>
        <v>anticyclic</v>
      </c>
    </row>
    <row r="741" spans="1:16" x14ac:dyDescent="0.2">
      <c r="A741" s="8" t="s">
        <v>130</v>
      </c>
      <c r="B741" s="8">
        <v>2002</v>
      </c>
      <c r="C741" s="1">
        <v>-9.3410659293884382E-2</v>
      </c>
      <c r="D741" s="6">
        <v>208386</v>
      </c>
      <c r="E741" s="6">
        <v>10091</v>
      </c>
      <c r="F741" s="6">
        <v>172910</v>
      </c>
      <c r="G741" s="6">
        <v>168422</v>
      </c>
      <c r="H741" s="13" t="s">
        <v>44</v>
      </c>
      <c r="I741" s="11" t="s">
        <v>7</v>
      </c>
      <c r="J741" s="1">
        <v>-9.3277238840978223E-3</v>
      </c>
      <c r="K741" s="1">
        <v>2.7236384615384614E-2</v>
      </c>
      <c r="L741" s="12">
        <v>-0.15233331545288026</v>
      </c>
      <c r="M741" s="12">
        <v>-8.6307803296270386E-2</v>
      </c>
      <c r="N741" s="8">
        <f t="shared" si="33"/>
        <v>-6.2068087918882742E-2</v>
      </c>
      <c r="O741" s="8" t="str">
        <f t="shared" si="34"/>
        <v>-</v>
      </c>
      <c r="P741" s="8" t="str">
        <f t="shared" si="35"/>
        <v>cyclic</v>
      </c>
    </row>
    <row r="742" spans="1:16" x14ac:dyDescent="0.2">
      <c r="A742" s="8" t="s">
        <v>116</v>
      </c>
      <c r="B742" s="8">
        <v>2003</v>
      </c>
      <c r="C742" s="1">
        <v>0.20107741215352012</v>
      </c>
      <c r="D742" s="6">
        <v>49558.7</v>
      </c>
      <c r="E742" s="6">
        <v>3010</v>
      </c>
      <c r="F742" s="6">
        <v>632</v>
      </c>
      <c r="G742" s="6">
        <v>43819</v>
      </c>
      <c r="H742" s="13" t="s">
        <v>45</v>
      </c>
      <c r="I742" s="11" t="s">
        <v>2</v>
      </c>
      <c r="J742" s="1">
        <v>0.25386032777413092</v>
      </c>
      <c r="K742" s="1">
        <v>2.0178153846153846E-2</v>
      </c>
      <c r="L742" s="12">
        <v>0.2664374470266393</v>
      </c>
      <c r="M742" s="12">
        <v>0.18899459025669887</v>
      </c>
      <c r="N742" s="8">
        <f t="shared" si="33"/>
        <v>3.2032312953021065E-2</v>
      </c>
      <c r="O742" s="8" t="str">
        <f t="shared" si="34"/>
        <v>-</v>
      </c>
      <c r="P742" s="8" t="str">
        <f t="shared" si="35"/>
        <v>cyclic</v>
      </c>
    </row>
    <row r="743" spans="1:16" x14ac:dyDescent="0.2">
      <c r="A743" s="8" t="s">
        <v>108</v>
      </c>
      <c r="B743" s="8">
        <v>2003</v>
      </c>
      <c r="C743" s="1">
        <v>0.34015089020192163</v>
      </c>
      <c r="D743" s="6">
        <v>3715</v>
      </c>
      <c r="E743" s="6">
        <v>275.60000000000002</v>
      </c>
      <c r="F743" s="6">
        <v>26</v>
      </c>
      <c r="G743" s="6">
        <v>3244</v>
      </c>
      <c r="H743" s="13" t="s">
        <v>3</v>
      </c>
      <c r="I743" s="11" t="s">
        <v>4</v>
      </c>
      <c r="J743" s="1">
        <v>0.25386032777413092</v>
      </c>
      <c r="K743" s="1">
        <v>2.0178153846153846E-2</v>
      </c>
      <c r="L743" s="12">
        <v>0.2664374470266393</v>
      </c>
      <c r="M743" s="12">
        <v>0.18899459025669887</v>
      </c>
      <c r="N743" s="8">
        <f t="shared" si="33"/>
        <v>5.4187189150205678E-2</v>
      </c>
      <c r="O743" s="8" t="str">
        <f t="shared" si="34"/>
        <v>profitable</v>
      </c>
      <c r="P743" s="8" t="str">
        <f t="shared" si="35"/>
        <v>cyclic</v>
      </c>
    </row>
    <row r="744" spans="1:16" x14ac:dyDescent="0.2">
      <c r="A744" s="8" t="s">
        <v>117</v>
      </c>
      <c r="B744" s="8">
        <v>2003</v>
      </c>
      <c r="C744" s="1">
        <v>0.28625827829184697</v>
      </c>
      <c r="H744" s="13" t="s">
        <v>37</v>
      </c>
      <c r="I744" s="11" t="s">
        <v>4</v>
      </c>
      <c r="J744" s="1">
        <v>0.25386032777413092</v>
      </c>
      <c r="K744" s="1">
        <v>2.0178153846153846E-2</v>
      </c>
      <c r="L744" s="12">
        <v>0.2664374470266393</v>
      </c>
      <c r="M744" s="12">
        <v>0.18899459025669887</v>
      </c>
      <c r="N744" s="8">
        <f t="shared" si="33"/>
        <v>4.5601913499048949E-2</v>
      </c>
      <c r="O744" s="8" t="str">
        <f t="shared" si="34"/>
        <v>profitable</v>
      </c>
      <c r="P744" s="8" t="str">
        <f t="shared" si="35"/>
        <v>cyclic</v>
      </c>
    </row>
    <row r="745" spans="1:16" x14ac:dyDescent="0.2">
      <c r="A745" s="8" t="s">
        <v>156</v>
      </c>
      <c r="B745" s="8">
        <v>2003</v>
      </c>
      <c r="C745" s="1">
        <v>-4.5625790731159431E-2</v>
      </c>
      <c r="D745" s="6">
        <v>22247.5</v>
      </c>
      <c r="E745" s="6">
        <v>586</v>
      </c>
      <c r="F745" s="6">
        <v>33</v>
      </c>
      <c r="G745" s="6">
        <v>20658</v>
      </c>
      <c r="H745" s="13" t="s">
        <v>45</v>
      </c>
      <c r="I745" s="11" t="s">
        <v>2</v>
      </c>
      <c r="J745" s="1">
        <v>0.25386032777413092</v>
      </c>
      <c r="K745" s="1">
        <v>2.0178153846153846E-2</v>
      </c>
      <c r="L745" s="12">
        <v>0.2664374470266393</v>
      </c>
      <c r="M745" s="12">
        <v>0.18899459025669887</v>
      </c>
      <c r="N745" s="8">
        <f t="shared" si="33"/>
        <v>-7.2683430315569697E-3</v>
      </c>
      <c r="O745" s="8" t="str">
        <f t="shared" si="34"/>
        <v>-</v>
      </c>
      <c r="P745" s="8" t="str">
        <f t="shared" si="35"/>
        <v>anticyclic</v>
      </c>
    </row>
    <row r="746" spans="1:16" x14ac:dyDescent="0.2">
      <c r="A746" s="8" t="s">
        <v>160</v>
      </c>
      <c r="B746" s="8">
        <v>2003</v>
      </c>
      <c r="C746" s="1">
        <v>5.7420800112468411E-2</v>
      </c>
      <c r="D746" s="6">
        <v>30023</v>
      </c>
      <c r="E746" s="6">
        <v>1787</v>
      </c>
      <c r="F746" s="6">
        <v>674</v>
      </c>
      <c r="G746" s="6">
        <v>25310</v>
      </c>
      <c r="H746" s="13" t="s">
        <v>34</v>
      </c>
      <c r="I746" s="11" t="s">
        <v>7</v>
      </c>
      <c r="J746" s="1">
        <v>0.25386032777413092</v>
      </c>
      <c r="K746" s="1">
        <v>2.0178153846153846E-2</v>
      </c>
      <c r="L746" s="12">
        <v>0.2664374470266393</v>
      </c>
      <c r="M746" s="12">
        <v>0.18899459025669887</v>
      </c>
      <c r="N746" s="8">
        <f t="shared" si="33"/>
        <v>9.1473279843643333E-3</v>
      </c>
      <c r="O746" s="8" t="str">
        <f t="shared" si="34"/>
        <v>-</v>
      </c>
      <c r="P746" s="8" t="str">
        <f t="shared" si="35"/>
        <v>cyclic</v>
      </c>
    </row>
    <row r="747" spans="1:16" x14ac:dyDescent="0.2">
      <c r="A747" s="8" t="s">
        <v>159</v>
      </c>
      <c r="B747" s="8">
        <v>2003</v>
      </c>
      <c r="C747" s="1">
        <v>0.10839651030554871</v>
      </c>
      <c r="D747" s="6">
        <v>128519</v>
      </c>
      <c r="E747" s="6">
        <v>5630</v>
      </c>
      <c r="F747" s="6">
        <v>1638</v>
      </c>
      <c r="G747" s="6">
        <v>101083</v>
      </c>
      <c r="H747" s="13" t="s">
        <v>8</v>
      </c>
      <c r="I747" s="11" t="s">
        <v>7</v>
      </c>
      <c r="J747" s="1">
        <v>0.25386032777413092</v>
      </c>
      <c r="K747" s="1">
        <v>2.0178153846153846E-2</v>
      </c>
      <c r="L747" s="12">
        <v>0.2664374470266393</v>
      </c>
      <c r="M747" s="12">
        <v>0.18899459025669887</v>
      </c>
      <c r="N747" s="8">
        <f t="shared" si="33"/>
        <v>1.7267931310314132E-2</v>
      </c>
      <c r="O747" s="8" t="str">
        <f t="shared" si="34"/>
        <v>-</v>
      </c>
      <c r="P747" s="8" t="str">
        <f t="shared" si="35"/>
        <v>cyclic</v>
      </c>
    </row>
    <row r="748" spans="1:16" x14ac:dyDescent="0.2">
      <c r="A748" s="8" t="s">
        <v>161</v>
      </c>
      <c r="B748" s="8">
        <v>2003</v>
      </c>
      <c r="C748" s="1">
        <v>0.33609479323061403</v>
      </c>
      <c r="D748" s="6">
        <v>82883</v>
      </c>
      <c r="E748" s="6">
        <v>3718</v>
      </c>
      <c r="F748" s="6">
        <v>650</v>
      </c>
      <c r="G748" s="6">
        <v>71200</v>
      </c>
      <c r="H748" s="13" t="s">
        <v>31</v>
      </c>
      <c r="I748" s="11" t="s">
        <v>2</v>
      </c>
      <c r="J748" s="1">
        <v>0.25386032777413092</v>
      </c>
      <c r="K748" s="1">
        <v>2.0178153846153846E-2</v>
      </c>
      <c r="L748" s="12">
        <v>0.2664374470266393</v>
      </c>
      <c r="M748" s="12">
        <v>0.18899459025669887</v>
      </c>
      <c r="N748" s="8">
        <f t="shared" si="33"/>
        <v>5.3541039161695142E-2</v>
      </c>
      <c r="O748" s="8" t="str">
        <f t="shared" si="34"/>
        <v>profitable</v>
      </c>
      <c r="P748" s="8" t="str">
        <f t="shared" si="35"/>
        <v>cyclic</v>
      </c>
    </row>
    <row r="749" spans="1:16" x14ac:dyDescent="0.2">
      <c r="A749" s="8" t="s">
        <v>149</v>
      </c>
      <c r="B749" s="8">
        <v>2003</v>
      </c>
      <c r="C749" s="1">
        <v>0.20300872006866041</v>
      </c>
      <c r="D749" s="6">
        <v>48246</v>
      </c>
      <c r="E749" s="6">
        <v>3305</v>
      </c>
      <c r="F749" s="6">
        <v>480</v>
      </c>
      <c r="G749" s="6">
        <v>41284</v>
      </c>
      <c r="H749" s="13" t="s">
        <v>9</v>
      </c>
      <c r="I749" s="11" t="s">
        <v>2</v>
      </c>
      <c r="J749" s="1">
        <v>0.25386032777413092</v>
      </c>
      <c r="K749" s="1">
        <v>2.0178153846153846E-2</v>
      </c>
      <c r="L749" s="12">
        <v>0.2664374470266393</v>
      </c>
      <c r="M749" s="12">
        <v>0.18899459025669887</v>
      </c>
      <c r="N749" s="8">
        <f t="shared" si="33"/>
        <v>3.2339976846662129E-2</v>
      </c>
      <c r="O749" s="8" t="str">
        <f t="shared" si="34"/>
        <v>-</v>
      </c>
      <c r="P749" s="8" t="str">
        <f t="shared" si="35"/>
        <v>cyclic</v>
      </c>
    </row>
    <row r="750" spans="1:16" x14ac:dyDescent="0.2">
      <c r="A750" s="8" t="s">
        <v>141</v>
      </c>
      <c r="B750" s="8">
        <v>2003</v>
      </c>
      <c r="C750" s="1">
        <v>-2.2176492298400415E-2</v>
      </c>
      <c r="D750" s="6">
        <v>36112.9</v>
      </c>
      <c r="E750" s="6">
        <v>1527</v>
      </c>
      <c r="F750" s="6">
        <v>1241</v>
      </c>
      <c r="G750" s="6">
        <v>31628</v>
      </c>
      <c r="J750" s="1">
        <v>0.25386032777413092</v>
      </c>
      <c r="K750" s="1">
        <v>2.0178153846153846E-2</v>
      </c>
      <c r="L750" s="12">
        <v>0.2664374470266393</v>
      </c>
      <c r="M750" s="12">
        <v>0.18899459025669887</v>
      </c>
      <c r="N750" s="8">
        <f t="shared" si="33"/>
        <v>-3.5327903512119459E-3</v>
      </c>
      <c r="O750" s="8" t="str">
        <f t="shared" si="34"/>
        <v>-</v>
      </c>
      <c r="P750" s="8" t="str">
        <f t="shared" si="35"/>
        <v>anticyclic</v>
      </c>
    </row>
    <row r="751" spans="1:16" x14ac:dyDescent="0.2">
      <c r="A751" s="8" t="s">
        <v>133</v>
      </c>
      <c r="B751" s="8">
        <v>2003</v>
      </c>
      <c r="C751" s="1">
        <v>-1.7872901870363233E-2</v>
      </c>
      <c r="D751" s="6">
        <v>4450</v>
      </c>
      <c r="E751" s="6">
        <v>228.5</v>
      </c>
      <c r="F751" s="6">
        <v>29</v>
      </c>
      <c r="G751" s="6">
        <v>4031</v>
      </c>
      <c r="H751" s="13" t="s">
        <v>154</v>
      </c>
      <c r="I751" s="11" t="s">
        <v>7</v>
      </c>
      <c r="J751" s="1">
        <v>0.25386032777413092</v>
      </c>
      <c r="K751" s="1">
        <v>2.0178153846153846E-2</v>
      </c>
      <c r="L751" s="12">
        <v>0.2664374470266393</v>
      </c>
      <c r="M751" s="12">
        <v>0.18899459025669887</v>
      </c>
      <c r="N751" s="8">
        <f t="shared" si="33"/>
        <v>-2.8472138166021651E-3</v>
      </c>
      <c r="O751" s="8" t="str">
        <f t="shared" si="34"/>
        <v>-</v>
      </c>
      <c r="P751" s="8" t="str">
        <f t="shared" si="35"/>
        <v>anticyclic</v>
      </c>
    </row>
    <row r="752" spans="1:16" x14ac:dyDescent="0.2">
      <c r="A752" s="8" t="s">
        <v>142</v>
      </c>
      <c r="B752" s="8">
        <v>2003</v>
      </c>
      <c r="C752" s="1">
        <v>0.19779873817933658</v>
      </c>
      <c r="D752" s="6">
        <v>10158</v>
      </c>
      <c r="E752" s="6">
        <v>826</v>
      </c>
      <c r="F752" s="6">
        <v>85</v>
      </c>
      <c r="G752" s="6">
        <v>8848</v>
      </c>
      <c r="J752" s="1">
        <v>0.25386032777413092</v>
      </c>
      <c r="K752" s="1">
        <v>2.0178153846153846E-2</v>
      </c>
      <c r="L752" s="12">
        <v>0.2664374470266393</v>
      </c>
      <c r="M752" s="12">
        <v>0.18899459025669887</v>
      </c>
      <c r="N752" s="8">
        <f t="shared" si="33"/>
        <v>3.1510009081655403E-2</v>
      </c>
      <c r="O752" s="8" t="str">
        <f t="shared" si="34"/>
        <v>-</v>
      </c>
      <c r="P752" s="8" t="str">
        <f t="shared" si="35"/>
        <v>cyclic</v>
      </c>
    </row>
    <row r="753" spans="1:16" x14ac:dyDescent="0.2">
      <c r="A753" s="8" t="s">
        <v>107</v>
      </c>
      <c r="B753" s="8">
        <v>2003</v>
      </c>
      <c r="C753" s="1">
        <v>0.7265204900896105</v>
      </c>
      <c r="D753" s="6">
        <v>32391</v>
      </c>
      <c r="E753" s="6">
        <v>6664</v>
      </c>
      <c r="F753" s="6">
        <v>2188</v>
      </c>
      <c r="H753" s="13" t="s">
        <v>45</v>
      </c>
      <c r="I753" s="11" t="s">
        <v>2</v>
      </c>
      <c r="J753" s="1">
        <v>0.25386032777413092</v>
      </c>
      <c r="K753" s="1">
        <v>2.0178153846153846E-2</v>
      </c>
      <c r="L753" s="12">
        <v>0.2664374470266393</v>
      </c>
      <c r="M753" s="12">
        <v>0.18899459025669887</v>
      </c>
      <c r="N753" s="8">
        <f t="shared" si="33"/>
        <v>0.11573717533008958</v>
      </c>
      <c r="O753" s="8" t="str">
        <f t="shared" si="34"/>
        <v>profitable</v>
      </c>
      <c r="P753" s="8" t="str">
        <f t="shared" si="35"/>
        <v>cyclic</v>
      </c>
    </row>
    <row r="754" spans="1:16" x14ac:dyDescent="0.2">
      <c r="A754" s="8" t="s">
        <v>97</v>
      </c>
      <c r="B754" s="8">
        <v>2003</v>
      </c>
      <c r="C754" s="1">
        <v>0.30971789624344165</v>
      </c>
      <c r="D754" s="6">
        <v>11533.4</v>
      </c>
      <c r="E754" s="6">
        <v>870</v>
      </c>
      <c r="F754" s="6">
        <v>146</v>
      </c>
      <c r="G754" s="6">
        <v>9842</v>
      </c>
      <c r="J754" s="1">
        <v>0.25386032777413092</v>
      </c>
      <c r="K754" s="1">
        <v>2.0178153846153846E-2</v>
      </c>
      <c r="L754" s="12">
        <v>0.2664374470266393</v>
      </c>
      <c r="M754" s="12">
        <v>0.18899459025669887</v>
      </c>
      <c r="N754" s="8">
        <f t="shared" si="33"/>
        <v>4.9339110113704295E-2</v>
      </c>
      <c r="O754" s="8" t="str">
        <f t="shared" si="34"/>
        <v>profitable</v>
      </c>
      <c r="P754" s="8" t="str">
        <f t="shared" si="35"/>
        <v>cyclic</v>
      </c>
    </row>
    <row r="755" spans="1:16" x14ac:dyDescent="0.2">
      <c r="A755" s="8" t="s">
        <v>125</v>
      </c>
      <c r="B755" s="8">
        <v>2003</v>
      </c>
      <c r="C755" s="1">
        <v>0.15795487016313187</v>
      </c>
      <c r="D755" s="6">
        <v>10408</v>
      </c>
      <c r="E755" s="6">
        <v>753</v>
      </c>
      <c r="F755" s="6">
        <v>50</v>
      </c>
      <c r="G755" s="6">
        <v>9211</v>
      </c>
      <c r="H755" s="13" t="s">
        <v>9</v>
      </c>
      <c r="I755" s="11" t="s">
        <v>2</v>
      </c>
      <c r="J755" s="1">
        <v>0.25386032777413092</v>
      </c>
      <c r="K755" s="1">
        <v>2.0178153846153846E-2</v>
      </c>
      <c r="L755" s="12">
        <v>0.2664374470266393</v>
      </c>
      <c r="M755" s="12">
        <v>0.18899459025669887</v>
      </c>
      <c r="N755" s="8">
        <f t="shared" si="33"/>
        <v>2.5162745926212048E-2</v>
      </c>
      <c r="O755" s="8" t="str">
        <f t="shared" si="34"/>
        <v>-</v>
      </c>
      <c r="P755" s="8" t="str">
        <f t="shared" si="35"/>
        <v>cyclic</v>
      </c>
    </row>
    <row r="756" spans="1:16" x14ac:dyDescent="0.2">
      <c r="A756" s="8" t="s">
        <v>111</v>
      </c>
      <c r="B756" s="8">
        <v>2003</v>
      </c>
      <c r="C756" s="1">
        <v>0.51085535734786047</v>
      </c>
      <c r="D756" s="6">
        <v>19084.400000000001</v>
      </c>
      <c r="E756" s="6">
        <v>898</v>
      </c>
      <c r="F756" s="6">
        <v>135</v>
      </c>
      <c r="G756" s="6">
        <v>16579</v>
      </c>
      <c r="H756" s="13" t="s">
        <v>18</v>
      </c>
      <c r="I756" s="11" t="s">
        <v>4</v>
      </c>
      <c r="J756" s="1">
        <v>0.25386032777413092</v>
      </c>
      <c r="K756" s="1">
        <v>2.0178153846153846E-2</v>
      </c>
      <c r="L756" s="12">
        <v>0.2664374470266393</v>
      </c>
      <c r="M756" s="12">
        <v>0.18899459025669887</v>
      </c>
      <c r="N756" s="8">
        <f t="shared" si="33"/>
        <v>8.1380989068033455E-2</v>
      </c>
      <c r="O756" s="8" t="str">
        <f t="shared" si="34"/>
        <v>profitable</v>
      </c>
      <c r="P756" s="8" t="str">
        <f t="shared" si="35"/>
        <v>cyclic</v>
      </c>
    </row>
    <row r="757" spans="1:16" x14ac:dyDescent="0.2">
      <c r="A757" s="8" t="s">
        <v>131</v>
      </c>
      <c r="B757" s="8">
        <v>2003</v>
      </c>
      <c r="C757" s="1">
        <v>0.41969213157989405</v>
      </c>
      <c r="D757" s="6">
        <v>17614</v>
      </c>
      <c r="E757" s="6">
        <v>993</v>
      </c>
      <c r="F757" s="6">
        <v>476</v>
      </c>
      <c r="G757" s="6">
        <v>14719</v>
      </c>
      <c r="H757" s="13" t="s">
        <v>30</v>
      </c>
      <c r="I757" s="11" t="s">
        <v>7</v>
      </c>
      <c r="J757" s="1">
        <v>0.25386032777413092</v>
      </c>
      <c r="K757" s="1">
        <v>2.0178153846153846E-2</v>
      </c>
      <c r="L757" s="12">
        <v>0.2664374470266393</v>
      </c>
      <c r="M757" s="12">
        <v>0.18899459025669887</v>
      </c>
      <c r="N757" s="8">
        <f t="shared" si="33"/>
        <v>6.6858378366355525E-2</v>
      </c>
      <c r="O757" s="8" t="str">
        <f t="shared" si="34"/>
        <v>profitable</v>
      </c>
      <c r="P757" s="8" t="str">
        <f t="shared" si="35"/>
        <v>cyclic</v>
      </c>
    </row>
    <row r="758" spans="1:16" x14ac:dyDescent="0.2">
      <c r="A758" s="8" t="s">
        <v>112</v>
      </c>
      <c r="B758" s="8">
        <v>2003</v>
      </c>
      <c r="C758" s="1">
        <v>-4.447122460489367E-4</v>
      </c>
      <c r="D758" s="6">
        <v>4338.6000000000004</v>
      </c>
      <c r="E758" s="6">
        <v>291.10000000000002</v>
      </c>
      <c r="F758" s="6">
        <v>20</v>
      </c>
      <c r="G758" s="6">
        <v>3887</v>
      </c>
      <c r="H758" s="13" t="s">
        <v>27</v>
      </c>
      <c r="I758" s="11" t="s">
        <v>7</v>
      </c>
      <c r="J758" s="1">
        <v>0.25386032777413092</v>
      </c>
      <c r="K758" s="1">
        <v>2.0178153846153846E-2</v>
      </c>
      <c r="L758" s="12">
        <v>0.2664374470266393</v>
      </c>
      <c r="M758" s="12">
        <v>0.18899459025669887</v>
      </c>
      <c r="N758" s="8">
        <f t="shared" si="33"/>
        <v>-7.0844167362788817E-5</v>
      </c>
      <c r="O758" s="8" t="str">
        <f t="shared" si="34"/>
        <v>-</v>
      </c>
      <c r="P758" s="8" t="str">
        <f t="shared" si="35"/>
        <v>anticyclic</v>
      </c>
    </row>
    <row r="759" spans="1:16" x14ac:dyDescent="0.2">
      <c r="A759" s="8" t="s">
        <v>109</v>
      </c>
      <c r="B759" s="8">
        <v>2003</v>
      </c>
      <c r="C759" s="1">
        <v>0.26502335416386291</v>
      </c>
      <c r="D759" s="6">
        <v>15363</v>
      </c>
      <c r="E759" s="6">
        <v>1382</v>
      </c>
      <c r="F759" s="6">
        <v>429</v>
      </c>
      <c r="G759" s="6">
        <v>12425</v>
      </c>
      <c r="H759" s="13" t="s">
        <v>10</v>
      </c>
      <c r="I759" s="11" t="s">
        <v>7</v>
      </c>
      <c r="J759" s="1">
        <v>0.25386032777413092</v>
      </c>
      <c r="K759" s="1">
        <v>2.0178153846153846E-2</v>
      </c>
      <c r="L759" s="12">
        <v>0.2664374470266393</v>
      </c>
      <c r="M759" s="12">
        <v>0.18899459025669887</v>
      </c>
      <c r="N759" s="8">
        <f t="shared" si="33"/>
        <v>4.2219118147167674E-2</v>
      </c>
      <c r="O759" s="8" t="str">
        <f t="shared" si="34"/>
        <v>profitable</v>
      </c>
      <c r="P759" s="8" t="str">
        <f t="shared" si="35"/>
        <v>cyclic</v>
      </c>
    </row>
    <row r="760" spans="1:16" x14ac:dyDescent="0.2">
      <c r="A760" s="8" t="s">
        <v>127</v>
      </c>
      <c r="B760" s="8">
        <v>2003</v>
      </c>
      <c r="C760" s="1">
        <v>0.14587605648812774</v>
      </c>
      <c r="D760" s="6">
        <v>9430</v>
      </c>
      <c r="E760" s="6">
        <v>445.3</v>
      </c>
      <c r="F760" s="6">
        <v>222</v>
      </c>
      <c r="G760" s="6">
        <v>8289</v>
      </c>
      <c r="J760" s="1">
        <v>0.25386032777413092</v>
      </c>
      <c r="K760" s="1">
        <v>2.0178153846153846E-2</v>
      </c>
      <c r="L760" s="12">
        <v>0.2664374470266393</v>
      </c>
      <c r="M760" s="12">
        <v>0.18899459025669887</v>
      </c>
      <c r="N760" s="8">
        <f t="shared" si="33"/>
        <v>2.3238549987965342E-2</v>
      </c>
      <c r="O760" s="8" t="str">
        <f t="shared" si="34"/>
        <v>-</v>
      </c>
      <c r="P760" s="8" t="str">
        <f t="shared" si="35"/>
        <v>cyclic</v>
      </c>
    </row>
    <row r="761" spans="1:16" x14ac:dyDescent="0.2">
      <c r="A761" s="8" t="s">
        <v>105</v>
      </c>
      <c r="B761" s="8">
        <v>2003</v>
      </c>
      <c r="C761" s="1">
        <v>0.21229228643220674</v>
      </c>
      <c r="D761" s="6">
        <v>275</v>
      </c>
      <c r="E761" s="6">
        <v>44.5</v>
      </c>
      <c r="F761" s="6">
        <v>0.5</v>
      </c>
      <c r="G761" s="6">
        <v>225</v>
      </c>
      <c r="H761" s="13" t="s">
        <v>36</v>
      </c>
      <c r="I761" s="11" t="s">
        <v>4</v>
      </c>
      <c r="J761" s="1">
        <v>0.25386032777413092</v>
      </c>
      <c r="K761" s="1">
        <v>2.0178153846153846E-2</v>
      </c>
      <c r="L761" s="12">
        <v>0.2664374470266393</v>
      </c>
      <c r="M761" s="12">
        <v>0.18899459025669887</v>
      </c>
      <c r="N761" s="8">
        <f t="shared" si="33"/>
        <v>3.381888041863676E-2</v>
      </c>
      <c r="O761" s="8" t="str">
        <f t="shared" si="34"/>
        <v>-</v>
      </c>
      <c r="P761" s="8" t="str">
        <f t="shared" si="35"/>
        <v>cyclic</v>
      </c>
    </row>
    <row r="762" spans="1:16" x14ac:dyDescent="0.2">
      <c r="A762" s="8" t="s">
        <v>157</v>
      </c>
      <c r="B762" s="8">
        <v>2003</v>
      </c>
      <c r="C762" s="1">
        <v>0.18576193420189169</v>
      </c>
      <c r="D762" s="6">
        <v>279702</v>
      </c>
      <c r="E762" s="6">
        <v>13026</v>
      </c>
      <c r="F762" s="6">
        <v>2468</v>
      </c>
      <c r="G762" s="6">
        <v>226623</v>
      </c>
      <c r="H762" s="13" t="s">
        <v>12</v>
      </c>
      <c r="I762" s="11" t="s">
        <v>2</v>
      </c>
      <c r="J762" s="1">
        <v>0.25386032777413092</v>
      </c>
      <c r="K762" s="1">
        <v>2.0178153846153846E-2</v>
      </c>
      <c r="L762" s="12">
        <v>0.2664374470266393</v>
      </c>
      <c r="M762" s="12">
        <v>0.18899459025669887</v>
      </c>
      <c r="N762" s="8">
        <f t="shared" si="33"/>
        <v>2.9592505430547599E-2</v>
      </c>
      <c r="O762" s="8" t="str">
        <f t="shared" si="34"/>
        <v>-</v>
      </c>
      <c r="P762" s="8" t="str">
        <f t="shared" si="35"/>
        <v>cyclic</v>
      </c>
    </row>
    <row r="763" spans="1:16" x14ac:dyDescent="0.2">
      <c r="A763" s="8" t="s">
        <v>85</v>
      </c>
      <c r="B763" s="8">
        <v>2003</v>
      </c>
      <c r="C763" s="1">
        <v>0.20678991295057975</v>
      </c>
      <c r="D763" s="6">
        <v>30489.599999999999</v>
      </c>
      <c r="E763" s="6">
        <v>4968</v>
      </c>
      <c r="F763" s="6">
        <v>83</v>
      </c>
      <c r="G763" s="6">
        <v>22548</v>
      </c>
      <c r="H763" s="13" t="s">
        <v>39</v>
      </c>
      <c r="I763" s="11" t="s">
        <v>40</v>
      </c>
      <c r="J763" s="1">
        <v>0.25386032777413092</v>
      </c>
      <c r="K763" s="1">
        <v>2.0178153846153846E-2</v>
      </c>
      <c r="L763" s="12">
        <v>0.2664374470266393</v>
      </c>
      <c r="M763" s="12">
        <v>0.18899459025669887</v>
      </c>
      <c r="N763" s="8">
        <f t="shared" si="33"/>
        <v>3.2942333682430942E-2</v>
      </c>
      <c r="O763" s="8" t="str">
        <f t="shared" si="34"/>
        <v>-</v>
      </c>
      <c r="P763" s="8" t="str">
        <f t="shared" si="35"/>
        <v>cyclic</v>
      </c>
    </row>
    <row r="764" spans="1:16" x14ac:dyDescent="0.2">
      <c r="A764" s="8" t="s">
        <v>115</v>
      </c>
      <c r="B764" s="8">
        <v>2003</v>
      </c>
      <c r="C764" s="1">
        <v>-9.1303068835934448E-2</v>
      </c>
      <c r="D764" s="6">
        <v>2899</v>
      </c>
      <c r="E764" s="6">
        <v>193.6</v>
      </c>
      <c r="F764" s="6">
        <v>3</v>
      </c>
      <c r="G764" s="6">
        <v>2486</v>
      </c>
      <c r="H764" s="13" t="s">
        <v>32</v>
      </c>
      <c r="I764" s="11" t="s">
        <v>4</v>
      </c>
      <c r="J764" s="1">
        <v>0.25386032777413092</v>
      </c>
      <c r="K764" s="1">
        <v>2.0178153846153846E-2</v>
      </c>
      <c r="L764" s="12">
        <v>0.2664374470266393</v>
      </c>
      <c r="M764" s="12">
        <v>0.18899459025669887</v>
      </c>
      <c r="N764" s="8">
        <f t="shared" si="33"/>
        <v>-1.4544888176156475E-2</v>
      </c>
      <c r="O764" s="8" t="str">
        <f t="shared" si="34"/>
        <v>-</v>
      </c>
      <c r="P764" s="8" t="str">
        <f t="shared" si="35"/>
        <v>anticyclic</v>
      </c>
    </row>
    <row r="765" spans="1:16" x14ac:dyDescent="0.2">
      <c r="A765" s="8" t="s">
        <v>145</v>
      </c>
      <c r="B765" s="8">
        <v>2003</v>
      </c>
      <c r="C765" s="1">
        <v>3.7964313902780901E-3</v>
      </c>
      <c r="D765" s="6">
        <v>5368</v>
      </c>
      <c r="E765" s="6">
        <v>294.8</v>
      </c>
      <c r="F765" s="6">
        <v>53</v>
      </c>
      <c r="G765" s="6">
        <v>4684</v>
      </c>
      <c r="J765" s="1">
        <v>0.25386032777413092</v>
      </c>
      <c r="K765" s="1">
        <v>2.0178153846153846E-2</v>
      </c>
      <c r="L765" s="12">
        <v>0.2664374470266393</v>
      </c>
      <c r="M765" s="12">
        <v>0.18899459025669887</v>
      </c>
      <c r="N765" s="8">
        <f t="shared" si="33"/>
        <v>6.0478438177438882E-4</v>
      </c>
      <c r="O765" s="8" t="str">
        <f t="shared" si="34"/>
        <v>-</v>
      </c>
      <c r="P765" s="8" t="str">
        <f t="shared" si="35"/>
        <v>cyclic</v>
      </c>
    </row>
    <row r="766" spans="1:16" x14ac:dyDescent="0.2">
      <c r="A766" s="8" t="s">
        <v>153</v>
      </c>
      <c r="B766" s="8">
        <v>2003</v>
      </c>
      <c r="C766" s="1">
        <v>8.0149665615921559E-2</v>
      </c>
      <c r="D766" s="6">
        <v>36065.9</v>
      </c>
      <c r="E766" s="6">
        <v>1698</v>
      </c>
      <c r="F766" s="6">
        <v>1422</v>
      </c>
      <c r="G766" s="6">
        <v>30133</v>
      </c>
      <c r="H766" s="13" t="s">
        <v>23</v>
      </c>
      <c r="I766" s="11" t="s">
        <v>24</v>
      </c>
      <c r="J766" s="1">
        <v>0.25386032777413092</v>
      </c>
      <c r="K766" s="1">
        <v>2.0178153846153846E-2</v>
      </c>
      <c r="L766" s="12">
        <v>0.2664374470266393</v>
      </c>
      <c r="M766" s="12">
        <v>0.18899459025669887</v>
      </c>
      <c r="N766" s="8">
        <f t="shared" si="33"/>
        <v>1.276811325843516E-2</v>
      </c>
      <c r="O766" s="8" t="str">
        <f t="shared" si="34"/>
        <v>-</v>
      </c>
      <c r="P766" s="8" t="str">
        <f t="shared" si="35"/>
        <v>cyclic</v>
      </c>
    </row>
    <row r="767" spans="1:16" x14ac:dyDescent="0.2">
      <c r="A767" s="8" t="s">
        <v>138</v>
      </c>
      <c r="B767" s="8">
        <v>2003</v>
      </c>
      <c r="C767" s="1">
        <v>0.46209350843223385</v>
      </c>
      <c r="D767" s="6">
        <v>32518</v>
      </c>
      <c r="E767" s="6">
        <v>11783</v>
      </c>
      <c r="F767" s="6">
        <v>250</v>
      </c>
      <c r="G767" s="6">
        <v>27712</v>
      </c>
      <c r="H767" s="13" t="s">
        <v>42</v>
      </c>
      <c r="I767" s="11" t="s">
        <v>2</v>
      </c>
      <c r="J767" s="1">
        <v>0.25386032777413092</v>
      </c>
      <c r="K767" s="1">
        <v>2.0178153846153846E-2</v>
      </c>
      <c r="L767" s="12">
        <v>0.2664374470266393</v>
      </c>
      <c r="M767" s="12">
        <v>0.18899459025669887</v>
      </c>
      <c r="N767" s="8">
        <f t="shared" si="33"/>
        <v>7.3613061343557121E-2</v>
      </c>
      <c r="O767" s="8" t="str">
        <f t="shared" si="34"/>
        <v>profitable</v>
      </c>
      <c r="P767" s="8" t="str">
        <f t="shared" si="35"/>
        <v>cyclic</v>
      </c>
    </row>
    <row r="768" spans="1:16" x14ac:dyDescent="0.2">
      <c r="A768" s="8" t="s">
        <v>113</v>
      </c>
      <c r="B768" s="8">
        <v>2003</v>
      </c>
      <c r="C768" s="1">
        <v>0.43136992059530582</v>
      </c>
      <c r="D768" s="6">
        <v>799</v>
      </c>
      <c r="E768" s="6">
        <v>106.2</v>
      </c>
      <c r="F768" s="6">
        <v>1.5</v>
      </c>
      <c r="G768" s="6">
        <v>599</v>
      </c>
      <c r="H768" s="13" t="s">
        <v>29</v>
      </c>
      <c r="I768" s="11" t="s">
        <v>4</v>
      </c>
      <c r="J768" s="1">
        <v>0.25386032777413092</v>
      </c>
      <c r="K768" s="1">
        <v>2.0178153846153846E-2</v>
      </c>
      <c r="L768" s="12">
        <v>0.2664374470266393</v>
      </c>
      <c r="M768" s="12">
        <v>0.18899459025669887</v>
      </c>
      <c r="N768" s="8">
        <f t="shared" si="33"/>
        <v>6.8718689717763931E-2</v>
      </c>
      <c r="O768" s="8" t="str">
        <f t="shared" si="34"/>
        <v>profitable</v>
      </c>
      <c r="P768" s="8" t="str">
        <f t="shared" si="35"/>
        <v>cyclic</v>
      </c>
    </row>
    <row r="769" spans="1:16" x14ac:dyDescent="0.2">
      <c r="A769" s="8" t="s">
        <v>106</v>
      </c>
      <c r="B769" s="8">
        <v>2003</v>
      </c>
      <c r="C769" s="1">
        <v>0.30368216521536073</v>
      </c>
      <c r="D769" s="6">
        <v>203671</v>
      </c>
      <c r="E769" s="6">
        <v>10549</v>
      </c>
      <c r="F769" s="6">
        <v>1638</v>
      </c>
      <c r="G769" s="6">
        <v>168118</v>
      </c>
      <c r="H769" s="13" t="s">
        <v>15</v>
      </c>
      <c r="I769" s="11" t="s">
        <v>7</v>
      </c>
      <c r="J769" s="1">
        <v>0.25386032777413092</v>
      </c>
      <c r="K769" s="1">
        <v>2.0178153846153846E-2</v>
      </c>
      <c r="L769" s="12">
        <v>0.2664374470266393</v>
      </c>
      <c r="M769" s="12">
        <v>0.18899459025669887</v>
      </c>
      <c r="N769" s="8">
        <f t="shared" si="33"/>
        <v>4.8377597713474392E-2</v>
      </c>
      <c r="O769" s="8" t="str">
        <f t="shared" si="34"/>
        <v>profitable</v>
      </c>
      <c r="P769" s="8" t="str">
        <f t="shared" si="35"/>
        <v>cyclic</v>
      </c>
    </row>
    <row r="770" spans="1:16" x14ac:dyDescent="0.2">
      <c r="A770" s="8" t="s">
        <v>143</v>
      </c>
      <c r="B770" s="8">
        <v>2003</v>
      </c>
      <c r="C770" s="1">
        <v>0.15365019421319315</v>
      </c>
      <c r="D770" s="6">
        <v>1593</v>
      </c>
      <c r="E770" s="6">
        <v>106</v>
      </c>
      <c r="F770" s="6">
        <v>16.5</v>
      </c>
      <c r="G770" s="6">
        <v>1403</v>
      </c>
      <c r="H770" s="13" t="s">
        <v>43</v>
      </c>
      <c r="I770" s="11" t="s">
        <v>4</v>
      </c>
      <c r="J770" s="1">
        <v>0.25386032777413092</v>
      </c>
      <c r="K770" s="1">
        <v>2.0178153846153846E-2</v>
      </c>
      <c r="L770" s="12">
        <v>0.2664374470266393</v>
      </c>
      <c r="M770" s="12">
        <v>0.18899459025669887</v>
      </c>
      <c r="N770" s="8">
        <f t="shared" si="33"/>
        <v>2.4476996464285895E-2</v>
      </c>
      <c r="O770" s="8" t="str">
        <f t="shared" si="34"/>
        <v>-</v>
      </c>
      <c r="P770" s="8" t="str">
        <f t="shared" si="35"/>
        <v>cyclic</v>
      </c>
    </row>
    <row r="771" spans="1:16" x14ac:dyDescent="0.2">
      <c r="A771" s="8" t="s">
        <v>150</v>
      </c>
      <c r="B771" s="8">
        <v>2003</v>
      </c>
      <c r="C771" s="1">
        <v>0.10723394679316835</v>
      </c>
      <c r="J771" s="1">
        <v>0.25386032777413092</v>
      </c>
      <c r="K771" s="1">
        <v>2.0178153846153846E-2</v>
      </c>
      <c r="L771" s="12">
        <v>0.2664374470266393</v>
      </c>
      <c r="M771" s="12">
        <v>0.18899459025669887</v>
      </c>
      <c r="N771" s="8">
        <f t="shared" ref="N771:N834" si="36">C771/SUMIF(B:B,B771,C:C)</f>
        <v>1.7082731004334963E-2</v>
      </c>
      <c r="O771" s="8" t="str">
        <f t="shared" ref="O771:O834" si="37">IF(C771&gt;J771,IF(G771&gt;D771,"profitable and trusted","profitable"),"-")</f>
        <v>-</v>
      </c>
      <c r="P771" s="8" t="str">
        <f t="shared" ref="P771:P834" si="38">IF(  ((C771&gt;0)*(J771&lt;0))+((C771&lt;0)*(J771&gt;0)),"anticyclic","cyclic")</f>
        <v>cyclic</v>
      </c>
    </row>
    <row r="772" spans="1:16" x14ac:dyDescent="0.2">
      <c r="A772" s="8" t="s">
        <v>130</v>
      </c>
      <c r="B772" s="8">
        <v>2003</v>
      </c>
      <c r="C772" s="1">
        <v>4.2087109988597236E-2</v>
      </c>
      <c r="D772" s="6">
        <v>213349</v>
      </c>
      <c r="E772" s="6">
        <v>12486</v>
      </c>
      <c r="F772" s="6">
        <v>2764</v>
      </c>
      <c r="G772" s="6">
        <v>165824</v>
      </c>
      <c r="H772" s="13" t="s">
        <v>44</v>
      </c>
      <c r="I772" s="11" t="s">
        <v>7</v>
      </c>
      <c r="J772" s="1">
        <v>0.25386032777413092</v>
      </c>
      <c r="K772" s="1">
        <v>2.0178153846153846E-2</v>
      </c>
      <c r="L772" s="12">
        <v>0.2664374470266393</v>
      </c>
      <c r="M772" s="12">
        <v>0.18899459025669887</v>
      </c>
      <c r="N772" s="8">
        <f t="shared" si="36"/>
        <v>6.7046192011545862E-3</v>
      </c>
      <c r="O772" s="8" t="str">
        <f t="shared" si="37"/>
        <v>-</v>
      </c>
      <c r="P772" s="8" t="str">
        <f t="shared" si="38"/>
        <v>cyclic</v>
      </c>
    </row>
    <row r="773" spans="1:16" x14ac:dyDescent="0.2">
      <c r="A773" s="8" t="s">
        <v>116</v>
      </c>
      <c r="B773" s="8">
        <v>2004</v>
      </c>
      <c r="C773" s="1">
        <v>0.61812602906778591</v>
      </c>
      <c r="D773" s="6">
        <v>47604</v>
      </c>
      <c r="E773" s="6">
        <v>2695</v>
      </c>
      <c r="F773" s="6">
        <v>476</v>
      </c>
      <c r="G773" s="6">
        <v>42114</v>
      </c>
      <c r="H773" s="13" t="s">
        <v>45</v>
      </c>
      <c r="I773" s="11" t="s">
        <v>2</v>
      </c>
      <c r="J773" s="1">
        <v>0.26615060585736755</v>
      </c>
      <c r="K773" s="1">
        <v>2.0858384615384619E-2</v>
      </c>
      <c r="L773" s="12">
        <v>0.26643427895698168</v>
      </c>
      <c r="M773" s="12">
        <v>0.20431501942529162</v>
      </c>
      <c r="N773" s="8">
        <f t="shared" si="36"/>
        <v>6.0887425765193626E-2</v>
      </c>
      <c r="O773" s="8" t="str">
        <f t="shared" si="37"/>
        <v>profitable</v>
      </c>
      <c r="P773" s="8" t="str">
        <f t="shared" si="38"/>
        <v>cyclic</v>
      </c>
    </row>
    <row r="774" spans="1:16" x14ac:dyDescent="0.2">
      <c r="A774" s="8" t="s">
        <v>108</v>
      </c>
      <c r="B774" s="8">
        <v>2004</v>
      </c>
      <c r="C774" s="1">
        <v>0.34224400475779848</v>
      </c>
      <c r="D774" s="6">
        <v>4283</v>
      </c>
      <c r="E774" s="6">
        <v>300</v>
      </c>
      <c r="F774" s="6">
        <v>30</v>
      </c>
      <c r="G774" s="6">
        <v>3732</v>
      </c>
      <c r="H774" s="13" t="s">
        <v>3</v>
      </c>
      <c r="I774" s="11" t="s">
        <v>4</v>
      </c>
      <c r="J774" s="1">
        <v>0.26615060585736755</v>
      </c>
      <c r="K774" s="1">
        <v>2.0858384615384619E-2</v>
      </c>
      <c r="L774" s="12">
        <v>0.26643427895698168</v>
      </c>
      <c r="M774" s="12">
        <v>0.20431501942529162</v>
      </c>
      <c r="N774" s="8">
        <f t="shared" si="36"/>
        <v>3.3712148418502889E-2</v>
      </c>
      <c r="O774" s="8" t="str">
        <f t="shared" si="37"/>
        <v>profitable</v>
      </c>
      <c r="P774" s="8" t="str">
        <f t="shared" si="38"/>
        <v>cyclic</v>
      </c>
    </row>
    <row r="775" spans="1:16" x14ac:dyDescent="0.2">
      <c r="A775" s="8" t="s">
        <v>117</v>
      </c>
      <c r="B775" s="8">
        <v>2004</v>
      </c>
      <c r="C775" s="1">
        <v>1.6517382705128019</v>
      </c>
      <c r="D775" s="6">
        <v>726</v>
      </c>
      <c r="E775" s="6">
        <v>99.3</v>
      </c>
      <c r="F775" s="6">
        <v>3.7</v>
      </c>
      <c r="G775" s="6">
        <v>295</v>
      </c>
      <c r="H775" s="13" t="s">
        <v>37</v>
      </c>
      <c r="I775" s="11" t="s">
        <v>4</v>
      </c>
      <c r="J775" s="1">
        <v>0.26615060585736755</v>
      </c>
      <c r="K775" s="1">
        <v>2.0858384615384619E-2</v>
      </c>
      <c r="L775" s="12">
        <v>0.26643427895698168</v>
      </c>
      <c r="M775" s="12">
        <v>0.20431501942529162</v>
      </c>
      <c r="N775" s="8">
        <f t="shared" si="36"/>
        <v>0.16270159579115323</v>
      </c>
      <c r="O775" s="8" t="str">
        <f t="shared" si="37"/>
        <v>profitable</v>
      </c>
      <c r="P775" s="8" t="str">
        <f t="shared" si="38"/>
        <v>cyclic</v>
      </c>
    </row>
    <row r="776" spans="1:16" x14ac:dyDescent="0.2">
      <c r="A776" s="8" t="s">
        <v>156</v>
      </c>
      <c r="B776" s="8">
        <v>2004</v>
      </c>
      <c r="C776" s="1">
        <v>0.50743967383091126</v>
      </c>
      <c r="D776" s="6">
        <v>11339.7</v>
      </c>
      <c r="E776" s="6">
        <v>535</v>
      </c>
      <c r="F776" s="6">
        <v>14.7</v>
      </c>
      <c r="G776" s="6">
        <v>9823</v>
      </c>
      <c r="H776" s="13" t="s">
        <v>45</v>
      </c>
      <c r="I776" s="11" t="s">
        <v>2</v>
      </c>
      <c r="J776" s="1">
        <v>0.26615060585736755</v>
      </c>
      <c r="K776" s="1">
        <v>2.0858384615384619E-2</v>
      </c>
      <c r="L776" s="12">
        <v>0.26643427895698168</v>
      </c>
      <c r="M776" s="12">
        <v>0.20431501942529162</v>
      </c>
      <c r="N776" s="8">
        <f t="shared" si="36"/>
        <v>4.9984459507861033E-2</v>
      </c>
      <c r="O776" s="8" t="str">
        <f t="shared" si="37"/>
        <v>profitable</v>
      </c>
      <c r="P776" s="8" t="str">
        <f t="shared" si="38"/>
        <v>cyclic</v>
      </c>
    </row>
    <row r="777" spans="1:16" x14ac:dyDescent="0.2">
      <c r="A777" s="8" t="s">
        <v>160</v>
      </c>
      <c r="B777" s="8">
        <v>2004</v>
      </c>
      <c r="C777" s="1">
        <v>9.2588865932313164E-2</v>
      </c>
      <c r="D777" s="6">
        <v>31500</v>
      </c>
      <c r="E777" s="6">
        <v>2036</v>
      </c>
      <c r="F777" s="6">
        <v>664</v>
      </c>
      <c r="G777" s="6">
        <v>26506</v>
      </c>
      <c r="H777" s="13" t="s">
        <v>34</v>
      </c>
      <c r="I777" s="11" t="s">
        <v>7</v>
      </c>
      <c r="J777" s="1">
        <v>0.26615060585736755</v>
      </c>
      <c r="K777" s="1">
        <v>2.0858384615384619E-2</v>
      </c>
      <c r="L777" s="12">
        <v>0.26643427895698168</v>
      </c>
      <c r="M777" s="12">
        <v>0.20431501942529162</v>
      </c>
      <c r="N777" s="8">
        <f t="shared" si="36"/>
        <v>9.1203046563809315E-3</v>
      </c>
      <c r="O777" s="8" t="str">
        <f t="shared" si="37"/>
        <v>-</v>
      </c>
      <c r="P777" s="8" t="str">
        <f t="shared" si="38"/>
        <v>cyclic</v>
      </c>
    </row>
    <row r="778" spans="1:16" x14ac:dyDescent="0.2">
      <c r="A778" s="8" t="s">
        <v>159</v>
      </c>
      <c r="B778" s="8">
        <v>2004</v>
      </c>
      <c r="C778" s="1">
        <v>0.19125451933798504</v>
      </c>
      <c r="D778" s="6">
        <v>122661</v>
      </c>
      <c r="E778" s="6">
        <v>6145</v>
      </c>
      <c r="F778" s="6">
        <v>892</v>
      </c>
      <c r="G778" s="6">
        <v>97427</v>
      </c>
      <c r="H778" s="13" t="s">
        <v>8</v>
      </c>
      <c r="I778" s="11" t="s">
        <v>7</v>
      </c>
      <c r="J778" s="1">
        <v>0.26615060585736755</v>
      </c>
      <c r="K778" s="1">
        <v>2.0858384615384619E-2</v>
      </c>
      <c r="L778" s="12">
        <v>0.26643427895698168</v>
      </c>
      <c r="M778" s="12">
        <v>0.20431501942529162</v>
      </c>
      <c r="N778" s="8">
        <f t="shared" si="36"/>
        <v>1.883919265786544E-2</v>
      </c>
      <c r="O778" s="8" t="str">
        <f t="shared" si="37"/>
        <v>-</v>
      </c>
      <c r="P778" s="8" t="str">
        <f t="shared" si="38"/>
        <v>cyclic</v>
      </c>
    </row>
    <row r="779" spans="1:16" x14ac:dyDescent="0.2">
      <c r="A779" s="8" t="s">
        <v>161</v>
      </c>
      <c r="B779" s="8">
        <v>2004</v>
      </c>
      <c r="C779" s="1">
        <v>0.55796832228836224</v>
      </c>
      <c r="D779" s="6">
        <v>80574</v>
      </c>
      <c r="E779" s="6">
        <v>4179</v>
      </c>
      <c r="F779" s="6">
        <v>689</v>
      </c>
      <c r="G779" s="6">
        <v>67612</v>
      </c>
      <c r="H779" s="13" t="s">
        <v>31</v>
      </c>
      <c r="I779" s="11" t="s">
        <v>2</v>
      </c>
      <c r="J779" s="1">
        <v>0.26615060585736755</v>
      </c>
      <c r="K779" s="1">
        <v>2.0858384615384619E-2</v>
      </c>
      <c r="L779" s="12">
        <v>0.26643427895698168</v>
      </c>
      <c r="M779" s="12">
        <v>0.20431501942529162</v>
      </c>
      <c r="N779" s="8">
        <f t="shared" si="36"/>
        <v>5.4961695843642688E-2</v>
      </c>
      <c r="O779" s="8" t="str">
        <f t="shared" si="37"/>
        <v>profitable</v>
      </c>
      <c r="P779" s="8" t="str">
        <f t="shared" si="38"/>
        <v>cyclic</v>
      </c>
    </row>
    <row r="780" spans="1:16" x14ac:dyDescent="0.2">
      <c r="A780" s="8" t="s">
        <v>149</v>
      </c>
      <c r="B780" s="8">
        <v>2004</v>
      </c>
      <c r="C780" s="1">
        <v>4.6544369742582567E-2</v>
      </c>
      <c r="D780" s="6">
        <v>48606</v>
      </c>
      <c r="E780" s="6">
        <v>3482</v>
      </c>
      <c r="F780" s="6">
        <v>472</v>
      </c>
      <c r="G780" s="6">
        <v>40917</v>
      </c>
      <c r="H780" s="13" t="s">
        <v>9</v>
      </c>
      <c r="I780" s="11" t="s">
        <v>2</v>
      </c>
      <c r="J780" s="1">
        <v>0.26615060585736755</v>
      </c>
      <c r="K780" s="1">
        <v>2.0858384615384619E-2</v>
      </c>
      <c r="L780" s="12">
        <v>0.26643427895698168</v>
      </c>
      <c r="M780" s="12">
        <v>0.20431501942529162</v>
      </c>
      <c r="N780" s="8">
        <f t="shared" si="36"/>
        <v>4.5847719141729228E-3</v>
      </c>
      <c r="O780" s="8" t="str">
        <f t="shared" si="37"/>
        <v>-</v>
      </c>
      <c r="P780" s="8" t="str">
        <f t="shared" si="38"/>
        <v>cyclic</v>
      </c>
    </row>
    <row r="781" spans="1:16" x14ac:dyDescent="0.2">
      <c r="A781" s="8" t="s">
        <v>141</v>
      </c>
      <c r="B781" s="8">
        <v>2004</v>
      </c>
      <c r="C781" s="1">
        <v>0.37194435404116416</v>
      </c>
      <c r="D781" s="6">
        <v>38982.9</v>
      </c>
      <c r="E781" s="6">
        <v>1621</v>
      </c>
      <c r="F781" s="6">
        <v>1297</v>
      </c>
      <c r="G781" s="6">
        <v>34225</v>
      </c>
      <c r="J781" s="1">
        <v>0.26615060585736755</v>
      </c>
      <c r="K781" s="1">
        <v>2.0858384615384619E-2</v>
      </c>
      <c r="L781" s="12">
        <v>0.26643427895698168</v>
      </c>
      <c r="M781" s="12">
        <v>0.20431501942529162</v>
      </c>
      <c r="N781" s="8">
        <f t="shared" si="36"/>
        <v>3.6637729492832533E-2</v>
      </c>
      <c r="O781" s="8" t="str">
        <f t="shared" si="37"/>
        <v>profitable</v>
      </c>
      <c r="P781" s="8" t="str">
        <f t="shared" si="38"/>
        <v>cyclic</v>
      </c>
    </row>
    <row r="782" spans="1:16" x14ac:dyDescent="0.2">
      <c r="A782" s="8" t="s">
        <v>133</v>
      </c>
      <c r="B782" s="8">
        <v>2004</v>
      </c>
      <c r="C782" s="1">
        <v>0.11209651760471906</v>
      </c>
      <c r="D782" s="6">
        <v>4750</v>
      </c>
      <c r="E782" s="6">
        <v>367.7</v>
      </c>
      <c r="F782" s="6">
        <v>29</v>
      </c>
      <c r="G782" s="6">
        <v>4182</v>
      </c>
      <c r="H782" s="13" t="s">
        <v>154</v>
      </c>
      <c r="I782" s="11" t="s">
        <v>7</v>
      </c>
      <c r="J782" s="1">
        <v>0.26615060585736755</v>
      </c>
      <c r="K782" s="1">
        <v>2.0858384615384619E-2</v>
      </c>
      <c r="L782" s="12">
        <v>0.26643427895698168</v>
      </c>
      <c r="M782" s="12">
        <v>0.20431501942529162</v>
      </c>
      <c r="N782" s="8">
        <f t="shared" si="36"/>
        <v>1.1041871840419729E-2</v>
      </c>
      <c r="O782" s="8" t="str">
        <f t="shared" si="37"/>
        <v>-</v>
      </c>
      <c r="P782" s="8" t="str">
        <f t="shared" si="38"/>
        <v>cyclic</v>
      </c>
    </row>
    <row r="783" spans="1:16" x14ac:dyDescent="0.2">
      <c r="A783" s="8" t="s">
        <v>142</v>
      </c>
      <c r="B783" s="8">
        <v>2004</v>
      </c>
      <c r="C783" s="1">
        <v>0.2983091789599201</v>
      </c>
      <c r="D783" s="6">
        <v>10920.5</v>
      </c>
      <c r="E783" s="6">
        <v>861</v>
      </c>
      <c r="F783" s="6">
        <v>89</v>
      </c>
      <c r="G783" s="6">
        <v>9500</v>
      </c>
      <c r="J783" s="1">
        <v>0.26615060585736755</v>
      </c>
      <c r="K783" s="1">
        <v>2.0858384615384619E-2</v>
      </c>
      <c r="L783" s="12">
        <v>0.26643427895698168</v>
      </c>
      <c r="M783" s="12">
        <v>0.20431501942529162</v>
      </c>
      <c r="N783" s="8">
        <f t="shared" si="36"/>
        <v>2.9384425076534264E-2</v>
      </c>
      <c r="O783" s="8" t="str">
        <f t="shared" si="37"/>
        <v>profitable</v>
      </c>
      <c r="P783" s="8" t="str">
        <f t="shared" si="38"/>
        <v>cyclic</v>
      </c>
    </row>
    <row r="784" spans="1:16" x14ac:dyDescent="0.2">
      <c r="A784" s="8" t="s">
        <v>107</v>
      </c>
      <c r="B784" s="8">
        <v>2004</v>
      </c>
      <c r="C784" s="1">
        <v>0.85557674960945096</v>
      </c>
      <c r="D784" s="6">
        <v>128350</v>
      </c>
      <c r="E784" s="6">
        <v>6608</v>
      </c>
      <c r="F784" s="6">
        <v>2142</v>
      </c>
      <c r="G784" s="6">
        <v>103257</v>
      </c>
      <c r="H784" s="13" t="s">
        <v>45</v>
      </c>
      <c r="I784" s="11" t="s">
        <v>2</v>
      </c>
      <c r="J784" s="1">
        <v>0.26615060585736755</v>
      </c>
      <c r="K784" s="1">
        <v>2.0858384615384619E-2</v>
      </c>
      <c r="L784" s="12">
        <v>0.26643427895698168</v>
      </c>
      <c r="M784" s="12">
        <v>0.20431501942529162</v>
      </c>
      <c r="N784" s="8">
        <f t="shared" si="36"/>
        <v>8.4277094602916811E-2</v>
      </c>
      <c r="O784" s="8" t="str">
        <f t="shared" si="37"/>
        <v>profitable</v>
      </c>
      <c r="P784" s="8" t="str">
        <f t="shared" si="38"/>
        <v>cyclic</v>
      </c>
    </row>
    <row r="785" spans="1:16" x14ac:dyDescent="0.2">
      <c r="A785" s="8" t="s">
        <v>97</v>
      </c>
      <c r="B785" s="8">
        <v>2004</v>
      </c>
      <c r="C785" s="1">
        <v>0.31944192175107605</v>
      </c>
      <c r="D785" s="6">
        <v>12485.4</v>
      </c>
      <c r="E785" s="6">
        <v>888</v>
      </c>
      <c r="F785" s="6">
        <v>136</v>
      </c>
      <c r="G785" s="6">
        <v>10795</v>
      </c>
      <c r="J785" s="1">
        <v>0.26615060585736755</v>
      </c>
      <c r="K785" s="1">
        <v>2.0858384615384619E-2</v>
      </c>
      <c r="L785" s="12">
        <v>0.26643427895698168</v>
      </c>
      <c r="M785" s="12">
        <v>0.20431501942529162</v>
      </c>
      <c r="N785" s="8">
        <f t="shared" si="36"/>
        <v>3.1466069025183341E-2</v>
      </c>
      <c r="O785" s="8" t="str">
        <f t="shared" si="37"/>
        <v>profitable</v>
      </c>
      <c r="P785" s="8" t="str">
        <f t="shared" si="38"/>
        <v>cyclic</v>
      </c>
    </row>
    <row r="786" spans="1:16" x14ac:dyDescent="0.2">
      <c r="A786" s="8" t="s">
        <v>125</v>
      </c>
      <c r="B786" s="8">
        <v>2004</v>
      </c>
      <c r="C786" s="1">
        <v>0.43299920982871587</v>
      </c>
      <c r="D786" s="6">
        <v>11006</v>
      </c>
      <c r="E786" s="6">
        <v>790</v>
      </c>
      <c r="F786" s="6">
        <v>52</v>
      </c>
      <c r="G786" s="6">
        <v>9622</v>
      </c>
      <c r="H786" s="13" t="s">
        <v>9</v>
      </c>
      <c r="I786" s="11" t="s">
        <v>2</v>
      </c>
      <c r="J786" s="1">
        <v>0.26615060585736755</v>
      </c>
      <c r="K786" s="1">
        <v>2.0858384615384619E-2</v>
      </c>
      <c r="L786" s="12">
        <v>0.26643427895698168</v>
      </c>
      <c r="M786" s="12">
        <v>0.20431501942529162</v>
      </c>
      <c r="N786" s="8">
        <f t="shared" si="36"/>
        <v>4.2651831511761565E-2</v>
      </c>
      <c r="O786" s="8" t="str">
        <f t="shared" si="37"/>
        <v>profitable</v>
      </c>
      <c r="P786" s="8" t="str">
        <f t="shared" si="38"/>
        <v>cyclic</v>
      </c>
    </row>
    <row r="787" spans="1:16" x14ac:dyDescent="0.2">
      <c r="A787" s="8" t="s">
        <v>111</v>
      </c>
      <c r="B787" s="8">
        <v>2004</v>
      </c>
      <c r="C787" s="1">
        <v>0.28256642799553128</v>
      </c>
      <c r="D787" s="6">
        <v>20379.400000000001</v>
      </c>
      <c r="E787" s="6">
        <v>944</v>
      </c>
      <c r="F787" s="6">
        <v>130</v>
      </c>
      <c r="G787" s="6">
        <v>17635</v>
      </c>
      <c r="H787" s="13" t="s">
        <v>18</v>
      </c>
      <c r="I787" s="11" t="s">
        <v>4</v>
      </c>
      <c r="J787" s="1">
        <v>0.26615060585736755</v>
      </c>
      <c r="K787" s="1">
        <v>2.0858384615384619E-2</v>
      </c>
      <c r="L787" s="12">
        <v>0.26643427895698168</v>
      </c>
      <c r="M787" s="12">
        <v>0.20431501942529162</v>
      </c>
      <c r="N787" s="8">
        <f t="shared" si="36"/>
        <v>2.7833712866388784E-2</v>
      </c>
      <c r="O787" s="8" t="str">
        <f t="shared" si="37"/>
        <v>profitable</v>
      </c>
      <c r="P787" s="8" t="str">
        <f t="shared" si="38"/>
        <v>cyclic</v>
      </c>
    </row>
    <row r="788" spans="1:16" x14ac:dyDescent="0.2">
      <c r="A788" s="8" t="s">
        <v>131</v>
      </c>
      <c r="B788" s="8">
        <v>2004</v>
      </c>
      <c r="C788" s="1">
        <v>0.44992076142463872</v>
      </c>
      <c r="D788" s="6">
        <v>18544</v>
      </c>
      <c r="E788" s="6">
        <v>1037</v>
      </c>
      <c r="F788" s="6">
        <v>465</v>
      </c>
      <c r="G788" s="6">
        <v>15612</v>
      </c>
      <c r="H788" s="13" t="s">
        <v>30</v>
      </c>
      <c r="I788" s="11" t="s">
        <v>7</v>
      </c>
      <c r="J788" s="1">
        <v>0.26615060585736755</v>
      </c>
      <c r="K788" s="1">
        <v>2.0858384615384619E-2</v>
      </c>
      <c r="L788" s="12">
        <v>0.26643427895698168</v>
      </c>
      <c r="M788" s="12">
        <v>0.20431501942529162</v>
      </c>
      <c r="N788" s="8">
        <f t="shared" si="36"/>
        <v>4.4318659420921912E-2</v>
      </c>
      <c r="O788" s="8" t="str">
        <f t="shared" si="37"/>
        <v>profitable</v>
      </c>
      <c r="P788" s="8" t="str">
        <f t="shared" si="38"/>
        <v>cyclic</v>
      </c>
    </row>
    <row r="789" spans="1:16" x14ac:dyDescent="0.2">
      <c r="A789" s="8" t="s">
        <v>112</v>
      </c>
      <c r="B789" s="8">
        <v>2004</v>
      </c>
      <c r="C789" s="1">
        <v>0.11178238973387669</v>
      </c>
      <c r="D789" s="6">
        <v>4940.6000000000004</v>
      </c>
      <c r="E789" s="6">
        <v>317.39999999999998</v>
      </c>
      <c r="F789" s="6">
        <v>20</v>
      </c>
      <c r="G789" s="6">
        <v>4424</v>
      </c>
      <c r="H789" s="13" t="s">
        <v>27</v>
      </c>
      <c r="I789" s="11" t="s">
        <v>7</v>
      </c>
      <c r="J789" s="1">
        <v>0.26615060585736755</v>
      </c>
      <c r="K789" s="1">
        <v>2.0858384615384619E-2</v>
      </c>
      <c r="L789" s="12">
        <v>0.26643427895698168</v>
      </c>
      <c r="M789" s="12">
        <v>0.20431501942529162</v>
      </c>
      <c r="N789" s="8">
        <f t="shared" si="36"/>
        <v>1.1010929222705445E-2</v>
      </c>
      <c r="O789" s="8" t="str">
        <f t="shared" si="37"/>
        <v>-</v>
      </c>
      <c r="P789" s="8" t="str">
        <f t="shared" si="38"/>
        <v>cyclic</v>
      </c>
    </row>
    <row r="790" spans="1:16" x14ac:dyDescent="0.2">
      <c r="A790" s="8" t="s">
        <v>109</v>
      </c>
      <c r="B790" s="8">
        <v>2004</v>
      </c>
      <c r="C790" s="1">
        <v>-2.5955914295664892E-2</v>
      </c>
      <c r="D790" s="6">
        <v>15898</v>
      </c>
      <c r="E790" s="6">
        <v>1626</v>
      </c>
      <c r="F790" s="6">
        <v>409</v>
      </c>
      <c r="G790" s="6">
        <v>12897</v>
      </c>
      <c r="H790" s="13" t="s">
        <v>10</v>
      </c>
      <c r="I790" s="11" t="s">
        <v>7</v>
      </c>
      <c r="J790" s="1">
        <v>0.26615060585736755</v>
      </c>
      <c r="K790" s="1">
        <v>2.0858384615384619E-2</v>
      </c>
      <c r="L790" s="12">
        <v>0.26643427895698168</v>
      </c>
      <c r="M790" s="12">
        <v>0.20431501942529162</v>
      </c>
      <c r="N790" s="8">
        <f t="shared" si="36"/>
        <v>-2.5567420405001469E-3</v>
      </c>
      <c r="O790" s="8" t="str">
        <f t="shared" si="37"/>
        <v>-</v>
      </c>
      <c r="P790" s="8" t="str">
        <f t="shared" si="38"/>
        <v>anticyclic</v>
      </c>
    </row>
    <row r="791" spans="1:16" x14ac:dyDescent="0.2">
      <c r="A791" s="8" t="s">
        <v>127</v>
      </c>
      <c r="B791" s="8">
        <v>2004</v>
      </c>
      <c r="C791" s="1">
        <v>0.42380633147344177</v>
      </c>
      <c r="D791" s="6">
        <v>10236.799999999999</v>
      </c>
      <c r="E791" s="6">
        <v>457</v>
      </c>
      <c r="F791" s="6">
        <v>227</v>
      </c>
      <c r="G791" s="6">
        <v>8969</v>
      </c>
      <c r="J791" s="1">
        <v>0.26615060585736755</v>
      </c>
      <c r="K791" s="1">
        <v>2.0858384615384619E-2</v>
      </c>
      <c r="L791" s="12">
        <v>0.26643427895698168</v>
      </c>
      <c r="M791" s="12">
        <v>0.20431501942529162</v>
      </c>
      <c r="N791" s="8">
        <f t="shared" si="36"/>
        <v>4.1746303072408585E-2</v>
      </c>
      <c r="O791" s="8" t="str">
        <f t="shared" si="37"/>
        <v>profitable</v>
      </c>
      <c r="P791" s="8" t="str">
        <f t="shared" si="38"/>
        <v>cyclic</v>
      </c>
    </row>
    <row r="792" spans="1:16" x14ac:dyDescent="0.2">
      <c r="A792" s="8" t="s">
        <v>105</v>
      </c>
      <c r="B792" s="8">
        <v>2004</v>
      </c>
      <c r="C792" s="1">
        <v>4.1081899062929216E-2</v>
      </c>
      <c r="D792" s="6">
        <v>443</v>
      </c>
      <c r="E792" s="6">
        <v>48.2</v>
      </c>
      <c r="F792" s="6">
        <v>0.7</v>
      </c>
      <c r="G792" s="6">
        <v>377</v>
      </c>
      <c r="H792" s="13" t="s">
        <v>36</v>
      </c>
      <c r="I792" s="11" t="s">
        <v>4</v>
      </c>
      <c r="J792" s="1">
        <v>0.26615060585736755</v>
      </c>
      <c r="K792" s="1">
        <v>2.0858384615384619E-2</v>
      </c>
      <c r="L792" s="12">
        <v>0.26643427895698168</v>
      </c>
      <c r="M792" s="12">
        <v>0.20431501942529162</v>
      </c>
      <c r="N792" s="8">
        <f t="shared" si="36"/>
        <v>4.0467007727528828E-3</v>
      </c>
      <c r="O792" s="8" t="str">
        <f t="shared" si="37"/>
        <v>-</v>
      </c>
      <c r="P792" s="8" t="str">
        <f t="shared" si="38"/>
        <v>cyclic</v>
      </c>
    </row>
    <row r="793" spans="1:16" x14ac:dyDescent="0.2">
      <c r="A793" s="8" t="s">
        <v>157</v>
      </c>
      <c r="B793" s="8">
        <v>2004</v>
      </c>
      <c r="C793" s="1">
        <v>0.24168160877931677</v>
      </c>
      <c r="D793" s="6">
        <v>256170</v>
      </c>
      <c r="E793" s="6">
        <v>14159</v>
      </c>
      <c r="F793" s="6">
        <v>2181</v>
      </c>
      <c r="G793" s="6">
        <v>204101</v>
      </c>
      <c r="H793" s="13" t="s">
        <v>12</v>
      </c>
      <c r="I793" s="11" t="s">
        <v>2</v>
      </c>
      <c r="J793" s="1">
        <v>0.26615060585736755</v>
      </c>
      <c r="K793" s="1">
        <v>2.0858384615384619E-2</v>
      </c>
      <c r="L793" s="12">
        <v>0.26643427895698168</v>
      </c>
      <c r="M793" s="12">
        <v>0.20431501942529162</v>
      </c>
      <c r="N793" s="8">
        <f t="shared" si="36"/>
        <v>2.3806425100000889E-2</v>
      </c>
      <c r="O793" s="8" t="str">
        <f t="shared" si="37"/>
        <v>-</v>
      </c>
      <c r="P793" s="8" t="str">
        <f t="shared" si="38"/>
        <v>cyclic</v>
      </c>
    </row>
    <row r="794" spans="1:16" x14ac:dyDescent="0.2">
      <c r="A794" s="8" t="s">
        <v>85</v>
      </c>
      <c r="B794" s="8">
        <v>2004</v>
      </c>
      <c r="C794" s="1">
        <v>0.62552100829850688</v>
      </c>
      <c r="D794" s="6">
        <v>32874.6</v>
      </c>
      <c r="E794" s="6">
        <v>4898</v>
      </c>
      <c r="F794" s="6">
        <v>95</v>
      </c>
      <c r="G794" s="6">
        <v>24515</v>
      </c>
      <c r="H794" s="13" t="s">
        <v>39</v>
      </c>
      <c r="I794" s="11" t="s">
        <v>40</v>
      </c>
      <c r="J794" s="1">
        <v>0.26615060585736755</v>
      </c>
      <c r="K794" s="1">
        <v>2.0858384615384619E-2</v>
      </c>
      <c r="L794" s="12">
        <v>0.26643427895698168</v>
      </c>
      <c r="M794" s="12">
        <v>0.20431501942529162</v>
      </c>
      <c r="N794" s="8">
        <f t="shared" si="36"/>
        <v>6.1615855288902122E-2</v>
      </c>
      <c r="O794" s="8" t="str">
        <f t="shared" si="37"/>
        <v>profitable</v>
      </c>
      <c r="P794" s="8" t="str">
        <f t="shared" si="38"/>
        <v>cyclic</v>
      </c>
    </row>
    <row r="795" spans="1:16" x14ac:dyDescent="0.2">
      <c r="A795" s="8" t="s">
        <v>115</v>
      </c>
      <c r="B795" s="8">
        <v>2004</v>
      </c>
      <c r="C795" s="1">
        <v>-0.12142860831835008</v>
      </c>
      <c r="D795" s="6">
        <v>3858</v>
      </c>
      <c r="E795" s="6">
        <v>267.2</v>
      </c>
      <c r="F795" s="6">
        <v>3.8</v>
      </c>
      <c r="G795" s="6">
        <v>3246</v>
      </c>
      <c r="H795" s="13" t="s">
        <v>155</v>
      </c>
      <c r="I795" s="11" t="s">
        <v>7</v>
      </c>
      <c r="J795" s="1">
        <v>0.26615060585736755</v>
      </c>
      <c r="K795" s="1">
        <v>2.0858384615384619E-2</v>
      </c>
      <c r="L795" s="12">
        <v>0.26643427895698168</v>
      </c>
      <c r="M795" s="12">
        <v>0.20431501942529162</v>
      </c>
      <c r="N795" s="8">
        <f t="shared" si="36"/>
        <v>-1.1961113150184973E-2</v>
      </c>
      <c r="O795" s="8" t="str">
        <f t="shared" si="37"/>
        <v>-</v>
      </c>
      <c r="P795" s="8" t="str">
        <f t="shared" si="38"/>
        <v>anticyclic</v>
      </c>
    </row>
    <row r="796" spans="1:16" x14ac:dyDescent="0.2">
      <c r="A796" s="8" t="s">
        <v>145</v>
      </c>
      <c r="B796" s="8">
        <v>2004</v>
      </c>
      <c r="C796" s="1">
        <v>9.0035765950756186E-2</v>
      </c>
      <c r="D796" s="6">
        <v>5501</v>
      </c>
      <c r="E796" s="6">
        <v>331</v>
      </c>
      <c r="F796" s="6">
        <v>48</v>
      </c>
      <c r="G796" s="6">
        <v>4781</v>
      </c>
      <c r="J796" s="1">
        <v>0.26615060585736755</v>
      </c>
      <c r="K796" s="1">
        <v>2.0858384615384619E-2</v>
      </c>
      <c r="L796" s="12">
        <v>0.26643427895698168</v>
      </c>
      <c r="M796" s="12">
        <v>0.20431501942529162</v>
      </c>
      <c r="N796" s="8">
        <f t="shared" si="36"/>
        <v>8.8688159982627662E-3</v>
      </c>
      <c r="O796" s="8" t="str">
        <f t="shared" si="37"/>
        <v>-</v>
      </c>
      <c r="P796" s="8" t="str">
        <f t="shared" si="38"/>
        <v>cyclic</v>
      </c>
    </row>
    <row r="797" spans="1:16" x14ac:dyDescent="0.2">
      <c r="A797" s="8" t="s">
        <v>153</v>
      </c>
      <c r="B797" s="8">
        <v>2004</v>
      </c>
      <c r="C797" s="1">
        <v>2.118850264868586E-2</v>
      </c>
      <c r="D797" s="6">
        <v>44063.8</v>
      </c>
      <c r="E797" s="6">
        <v>2820</v>
      </c>
      <c r="F797" s="6">
        <v>1478</v>
      </c>
      <c r="G797" s="6">
        <v>36551</v>
      </c>
      <c r="H797" s="13" t="s">
        <v>47</v>
      </c>
      <c r="I797" s="11" t="s">
        <v>2</v>
      </c>
      <c r="J797" s="1">
        <v>0.26615060585736755</v>
      </c>
      <c r="K797" s="1">
        <v>2.0858384615384619E-2</v>
      </c>
      <c r="L797" s="12">
        <v>0.26643427895698168</v>
      </c>
      <c r="M797" s="12">
        <v>0.20431501942529162</v>
      </c>
      <c r="N797" s="8">
        <f t="shared" si="36"/>
        <v>2.087136476105248E-3</v>
      </c>
      <c r="O797" s="8" t="str">
        <f t="shared" si="37"/>
        <v>-</v>
      </c>
      <c r="P797" s="8" t="str">
        <f t="shared" si="38"/>
        <v>cyclic</v>
      </c>
    </row>
    <row r="798" spans="1:16" x14ac:dyDescent="0.2">
      <c r="A798" s="8" t="s">
        <v>138</v>
      </c>
      <c r="B798" s="8">
        <v>2004</v>
      </c>
      <c r="C798" s="1">
        <v>0.56530545954990585</v>
      </c>
      <c r="D798" s="6">
        <v>32432.2</v>
      </c>
      <c r="E798" s="6">
        <v>2350</v>
      </c>
      <c r="F798" s="6">
        <v>259</v>
      </c>
      <c r="G798" s="6">
        <v>27732</v>
      </c>
      <c r="H798" s="13" t="s">
        <v>48</v>
      </c>
      <c r="I798" s="11" t="s">
        <v>24</v>
      </c>
      <c r="J798" s="1">
        <v>0.26615060585736755</v>
      </c>
      <c r="K798" s="1">
        <v>2.0858384615384619E-2</v>
      </c>
      <c r="L798" s="12">
        <v>0.26643427895698168</v>
      </c>
      <c r="M798" s="12">
        <v>0.20431501942529162</v>
      </c>
      <c r="N798" s="8">
        <f t="shared" si="36"/>
        <v>5.5684427745120793E-2</v>
      </c>
      <c r="O798" s="8" t="str">
        <f t="shared" si="37"/>
        <v>profitable</v>
      </c>
      <c r="P798" s="8" t="str">
        <f t="shared" si="38"/>
        <v>cyclic</v>
      </c>
    </row>
    <row r="799" spans="1:16" x14ac:dyDescent="0.2">
      <c r="A799" s="8" t="s">
        <v>113</v>
      </c>
      <c r="B799" s="8">
        <v>2004</v>
      </c>
      <c r="C799" s="1">
        <v>6.3814139752688501E-2</v>
      </c>
      <c r="D799" s="6">
        <v>1406</v>
      </c>
      <c r="E799" s="6">
        <v>107.2</v>
      </c>
      <c r="F799" s="6">
        <v>2.5</v>
      </c>
      <c r="G799" s="6">
        <v>1116</v>
      </c>
      <c r="H799" s="13" t="s">
        <v>29</v>
      </c>
      <c r="I799" s="11" t="s">
        <v>4</v>
      </c>
      <c r="J799" s="1">
        <v>0.26615060585736755</v>
      </c>
      <c r="K799" s="1">
        <v>2.0858384615384619E-2</v>
      </c>
      <c r="L799" s="12">
        <v>0.26643427895698168</v>
      </c>
      <c r="M799" s="12">
        <v>0.20431501942529162</v>
      </c>
      <c r="N799" s="8">
        <f t="shared" si="36"/>
        <v>6.2859004705259174E-3</v>
      </c>
      <c r="O799" s="8" t="str">
        <f t="shared" si="37"/>
        <v>-</v>
      </c>
      <c r="P799" s="8" t="str">
        <f t="shared" si="38"/>
        <v>cyclic</v>
      </c>
    </row>
    <row r="800" spans="1:16" x14ac:dyDescent="0.2">
      <c r="A800" s="8" t="s">
        <v>118</v>
      </c>
      <c r="B800" s="8">
        <v>2004</v>
      </c>
      <c r="C800" s="1">
        <v>2.8172138420585625E-2</v>
      </c>
      <c r="D800" s="6">
        <v>14005</v>
      </c>
      <c r="E800" s="6">
        <v>1399</v>
      </c>
      <c r="F800" s="6">
        <v>684</v>
      </c>
      <c r="G800" s="6">
        <v>11091</v>
      </c>
      <c r="H800" s="13" t="s">
        <v>59</v>
      </c>
      <c r="I800" s="11" t="s">
        <v>17</v>
      </c>
      <c r="J800" s="1">
        <v>0.26615060585736755</v>
      </c>
      <c r="K800" s="1">
        <v>2.0858384615384619E-2</v>
      </c>
      <c r="L800" s="12">
        <v>0.26643427895698168</v>
      </c>
      <c r="M800" s="12">
        <v>0.20431501942529162</v>
      </c>
      <c r="N800" s="8">
        <f t="shared" si="36"/>
        <v>2.7750473302622517E-3</v>
      </c>
      <c r="O800" s="8" t="str">
        <f t="shared" si="37"/>
        <v>-</v>
      </c>
      <c r="P800" s="8" t="str">
        <f t="shared" si="38"/>
        <v>cyclic</v>
      </c>
    </row>
    <row r="801" spans="1:16" x14ac:dyDescent="0.2">
      <c r="A801" s="8" t="s">
        <v>106</v>
      </c>
      <c r="B801" s="8">
        <v>2004</v>
      </c>
      <c r="C801" s="1">
        <v>0.20597161158585356</v>
      </c>
      <c r="D801" s="6">
        <v>202455</v>
      </c>
      <c r="E801" s="6">
        <v>11009</v>
      </c>
      <c r="F801" s="6">
        <v>1521</v>
      </c>
      <c r="G801" s="6">
        <v>166669</v>
      </c>
      <c r="H801" s="13" t="s">
        <v>15</v>
      </c>
      <c r="I801" s="11" t="s">
        <v>7</v>
      </c>
      <c r="J801" s="1">
        <v>0.26615060585736755</v>
      </c>
      <c r="K801" s="1">
        <v>2.0858384615384619E-2</v>
      </c>
      <c r="L801" s="12">
        <v>0.26643427895698168</v>
      </c>
      <c r="M801" s="12">
        <v>0.20431501942529162</v>
      </c>
      <c r="N801" s="8">
        <f t="shared" si="36"/>
        <v>2.0288874146077506E-2</v>
      </c>
      <c r="O801" s="8" t="str">
        <f t="shared" si="37"/>
        <v>-</v>
      </c>
      <c r="P801" s="8" t="str">
        <f t="shared" si="38"/>
        <v>cyclic</v>
      </c>
    </row>
    <row r="802" spans="1:16" x14ac:dyDescent="0.2">
      <c r="A802" s="8" t="s">
        <v>143</v>
      </c>
      <c r="B802" s="8">
        <v>2004</v>
      </c>
      <c r="C802" s="1">
        <v>0.37161966171983857</v>
      </c>
      <c r="D802" s="6">
        <v>1713</v>
      </c>
      <c r="E802" s="6">
        <v>117</v>
      </c>
      <c r="F802" s="6">
        <v>14.5</v>
      </c>
      <c r="G802" s="6">
        <v>1499</v>
      </c>
      <c r="H802" s="13" t="s">
        <v>8</v>
      </c>
      <c r="I802" s="11" t="s">
        <v>7</v>
      </c>
      <c r="J802" s="1">
        <v>0.26615060585736755</v>
      </c>
      <c r="K802" s="1">
        <v>2.0858384615384619E-2</v>
      </c>
      <c r="L802" s="12">
        <v>0.26643427895698168</v>
      </c>
      <c r="M802" s="12">
        <v>0.20431501942529162</v>
      </c>
      <c r="N802" s="8">
        <f t="shared" si="36"/>
        <v>3.6605746242360043E-2</v>
      </c>
      <c r="O802" s="8" t="str">
        <f t="shared" si="37"/>
        <v>profitable</v>
      </c>
      <c r="P802" s="8" t="str">
        <f t="shared" si="38"/>
        <v>cyclic</v>
      </c>
    </row>
    <row r="803" spans="1:16" x14ac:dyDescent="0.2">
      <c r="A803" s="8" t="s">
        <v>150</v>
      </c>
      <c r="B803" s="8">
        <v>2004</v>
      </c>
      <c r="C803" s="1">
        <v>0.24336844928646875</v>
      </c>
      <c r="D803" s="6">
        <v>62991.5</v>
      </c>
      <c r="E803" s="6">
        <v>3744</v>
      </c>
      <c r="F803" s="6">
        <v>1186</v>
      </c>
      <c r="G803" s="6">
        <v>54023</v>
      </c>
      <c r="H803" s="13" t="s">
        <v>9</v>
      </c>
      <c r="I803" s="11" t="s">
        <v>2</v>
      </c>
      <c r="J803" s="1">
        <v>0.26615060585736755</v>
      </c>
      <c r="K803" s="1">
        <v>2.0858384615384619E-2</v>
      </c>
      <c r="L803" s="12">
        <v>0.26643427895698168</v>
      </c>
      <c r="M803" s="12">
        <v>0.20431501942529162</v>
      </c>
      <c r="N803" s="8">
        <f t="shared" si="36"/>
        <v>2.3972584380353205E-2</v>
      </c>
      <c r="O803" s="8" t="str">
        <f t="shared" si="37"/>
        <v>-</v>
      </c>
      <c r="P803" s="8" t="str">
        <f t="shared" si="38"/>
        <v>cyclic</v>
      </c>
    </row>
    <row r="804" spans="1:16" x14ac:dyDescent="0.2">
      <c r="A804" s="8" t="s">
        <v>130</v>
      </c>
      <c r="B804" s="8">
        <v>2004</v>
      </c>
      <c r="C804" s="1">
        <v>0.1352251818947538</v>
      </c>
      <c r="D804" s="6">
        <v>238184</v>
      </c>
      <c r="E804" s="6">
        <v>13205</v>
      </c>
      <c r="F804" s="6">
        <v>2487</v>
      </c>
      <c r="H804" s="13" t="s">
        <v>44</v>
      </c>
      <c r="I804" s="11" t="s">
        <v>7</v>
      </c>
      <c r="J804" s="1">
        <v>0.26615060585736755</v>
      </c>
      <c r="K804" s="1">
        <v>2.0858384615384619E-2</v>
      </c>
      <c r="L804" s="12">
        <v>0.26643427895698168</v>
      </c>
      <c r="M804" s="12">
        <v>0.20431501942529162</v>
      </c>
      <c r="N804" s="8">
        <f t="shared" si="36"/>
        <v>1.3320120553115732E-2</v>
      </c>
      <c r="O804" s="8" t="str">
        <f t="shared" si="37"/>
        <v>-</v>
      </c>
      <c r="P804" s="8" t="str">
        <f t="shared" si="38"/>
        <v>cyclic</v>
      </c>
    </row>
    <row r="805" spans="1:16" x14ac:dyDescent="0.2">
      <c r="A805" s="8" t="s">
        <v>108</v>
      </c>
      <c r="B805" s="8">
        <v>2005</v>
      </c>
      <c r="C805" s="1">
        <v>-2.3190064710560798E-3</v>
      </c>
      <c r="D805" s="6">
        <v>4656</v>
      </c>
      <c r="E805" s="6">
        <v>344</v>
      </c>
      <c r="F805" s="6">
        <v>40</v>
      </c>
      <c r="G805" s="6">
        <v>4041</v>
      </c>
      <c r="H805" s="13" t="s">
        <v>3</v>
      </c>
      <c r="I805" s="11" t="s">
        <v>4</v>
      </c>
      <c r="J805" s="1">
        <v>0.19314767064093766</v>
      </c>
      <c r="K805" s="1">
        <v>2.4933307692307689E-2</v>
      </c>
      <c r="L805" s="12">
        <v>0.15910859434517433</v>
      </c>
      <c r="M805" s="12">
        <v>0.11185008110667993</v>
      </c>
      <c r="N805" s="8">
        <f t="shared" si="36"/>
        <v>-3.8397322354653997E-4</v>
      </c>
      <c r="O805" s="8" t="str">
        <f t="shared" si="37"/>
        <v>-</v>
      </c>
      <c r="P805" s="8" t="str">
        <f t="shared" si="38"/>
        <v>anticyclic</v>
      </c>
    </row>
    <row r="806" spans="1:16" x14ac:dyDescent="0.2">
      <c r="A806" s="8" t="s">
        <v>117</v>
      </c>
      <c r="B806" s="8">
        <v>2005</v>
      </c>
      <c r="C806" s="1">
        <v>-0.13118065232075996</v>
      </c>
      <c r="D806" s="6">
        <v>686</v>
      </c>
      <c r="E806" s="6">
        <v>106.7</v>
      </c>
      <c r="F806" s="6">
        <v>4.0999999999999996</v>
      </c>
      <c r="G806" s="6">
        <v>564</v>
      </c>
      <c r="H806" s="13" t="s">
        <v>37</v>
      </c>
      <c r="I806" s="11" t="s">
        <v>4</v>
      </c>
      <c r="J806" s="1">
        <v>0.19314767064093766</v>
      </c>
      <c r="K806" s="1">
        <v>2.4933307692307689E-2</v>
      </c>
      <c r="L806" s="12">
        <v>0.15910859434517433</v>
      </c>
      <c r="M806" s="12">
        <v>0.11185008110667993</v>
      </c>
      <c r="N806" s="8">
        <f t="shared" si="36"/>
        <v>-2.1720447341227803E-2</v>
      </c>
      <c r="O806" s="8" t="str">
        <f t="shared" si="37"/>
        <v>-</v>
      </c>
      <c r="P806" s="8" t="str">
        <f t="shared" si="38"/>
        <v>anticyclic</v>
      </c>
    </row>
    <row r="807" spans="1:16" x14ac:dyDescent="0.2">
      <c r="A807" s="8" t="s">
        <v>160</v>
      </c>
      <c r="B807" s="8">
        <v>2005</v>
      </c>
      <c r="C807" s="1">
        <v>0.24618103137648098</v>
      </c>
      <c r="D807" s="6">
        <v>33499</v>
      </c>
      <c r="E807" s="6">
        <v>2123</v>
      </c>
      <c r="F807" s="6">
        <v>674</v>
      </c>
      <c r="G807" s="6">
        <v>28847</v>
      </c>
      <c r="H807" s="13" t="s">
        <v>34</v>
      </c>
      <c r="I807" s="11" t="s">
        <v>7</v>
      </c>
      <c r="J807" s="1">
        <v>0.19314767064093766</v>
      </c>
      <c r="K807" s="1">
        <v>2.4933307692307689E-2</v>
      </c>
      <c r="L807" s="12">
        <v>0.15910859434517433</v>
      </c>
      <c r="M807" s="12">
        <v>0.11185008110667993</v>
      </c>
      <c r="N807" s="8">
        <f t="shared" si="36"/>
        <v>4.0761819931701859E-2</v>
      </c>
      <c r="O807" s="8" t="str">
        <f t="shared" si="37"/>
        <v>profitable</v>
      </c>
      <c r="P807" s="8" t="str">
        <f t="shared" si="38"/>
        <v>cyclic</v>
      </c>
    </row>
    <row r="808" spans="1:16" x14ac:dyDescent="0.2">
      <c r="A808" s="8" t="s">
        <v>159</v>
      </c>
      <c r="B808" s="8">
        <v>2005</v>
      </c>
      <c r="C808" s="1">
        <v>0.62818262039896677</v>
      </c>
      <c r="D808" s="6">
        <v>129090</v>
      </c>
      <c r="E808" s="6">
        <v>6477</v>
      </c>
      <c r="F808" s="6">
        <v>947</v>
      </c>
      <c r="G808" s="6">
        <v>101603</v>
      </c>
      <c r="H808" s="13" t="s">
        <v>8</v>
      </c>
      <c r="I808" s="11" t="s">
        <v>7</v>
      </c>
      <c r="J808" s="1">
        <v>0.19314767064093766</v>
      </c>
      <c r="K808" s="1">
        <v>2.4933307692307689E-2</v>
      </c>
      <c r="L808" s="12">
        <v>0.15910859434517433</v>
      </c>
      <c r="M808" s="12">
        <v>0.11185008110667993</v>
      </c>
      <c r="N808" s="8">
        <f t="shared" si="36"/>
        <v>0.10401234698610323</v>
      </c>
      <c r="O808" s="8" t="str">
        <f t="shared" si="37"/>
        <v>profitable</v>
      </c>
      <c r="P808" s="8" t="str">
        <f t="shared" si="38"/>
        <v>cyclic</v>
      </c>
    </row>
    <row r="809" spans="1:16" x14ac:dyDescent="0.2">
      <c r="A809" s="8" t="s">
        <v>161</v>
      </c>
      <c r="B809" s="8">
        <v>2005</v>
      </c>
      <c r="C809" s="1">
        <v>5.4053953453746764E-2</v>
      </c>
      <c r="D809" s="6">
        <v>78733</v>
      </c>
      <c r="E809" s="6">
        <v>5202</v>
      </c>
      <c r="F809" s="6">
        <v>685</v>
      </c>
      <c r="G809" s="6">
        <v>65836</v>
      </c>
      <c r="H809" s="13" t="s">
        <v>60</v>
      </c>
      <c r="I809" s="11" t="s">
        <v>7</v>
      </c>
      <c r="J809" s="1">
        <v>0.19314767064093766</v>
      </c>
      <c r="K809" s="1">
        <v>2.4933307692307689E-2</v>
      </c>
      <c r="L809" s="12">
        <v>0.15910859434517433</v>
      </c>
      <c r="M809" s="12">
        <v>0.11185008110667993</v>
      </c>
      <c r="N809" s="8">
        <f t="shared" si="36"/>
        <v>8.9500702184836019E-3</v>
      </c>
      <c r="O809" s="8" t="str">
        <f t="shared" si="37"/>
        <v>-</v>
      </c>
      <c r="P809" s="8" t="str">
        <f t="shared" si="38"/>
        <v>cyclic</v>
      </c>
    </row>
    <row r="810" spans="1:16" x14ac:dyDescent="0.2">
      <c r="A810" s="8" t="s">
        <v>149</v>
      </c>
      <c r="B810" s="8">
        <v>2005</v>
      </c>
      <c r="C810" s="1">
        <v>0.53390910113224244</v>
      </c>
      <c r="D810" s="6">
        <v>53317</v>
      </c>
      <c r="E810" s="6">
        <v>3733</v>
      </c>
      <c r="F810" s="6">
        <v>441</v>
      </c>
      <c r="G810" s="6">
        <v>45110</v>
      </c>
      <c r="H810" s="13" t="s">
        <v>9</v>
      </c>
      <c r="I810" s="11" t="s">
        <v>2</v>
      </c>
      <c r="J810" s="1">
        <v>0.19314767064093766</v>
      </c>
      <c r="K810" s="1">
        <v>2.4933307692307689E-2</v>
      </c>
      <c r="L810" s="12">
        <v>0.15910859434517433</v>
      </c>
      <c r="M810" s="12">
        <v>0.11185008110667993</v>
      </c>
      <c r="N810" s="8">
        <f t="shared" si="36"/>
        <v>8.8402857517349775E-2</v>
      </c>
      <c r="O810" s="8" t="str">
        <f t="shared" si="37"/>
        <v>profitable</v>
      </c>
      <c r="P810" s="8" t="str">
        <f t="shared" si="38"/>
        <v>cyclic</v>
      </c>
    </row>
    <row r="811" spans="1:16" x14ac:dyDescent="0.2">
      <c r="A811" s="8" t="s">
        <v>141</v>
      </c>
      <c r="B811" s="8">
        <v>2005</v>
      </c>
      <c r="C811" s="1">
        <v>0.21733875213460926</v>
      </c>
      <c r="D811" s="6">
        <v>39525.800000000003</v>
      </c>
      <c r="E811" s="6">
        <v>1759</v>
      </c>
      <c r="F811" s="6">
        <v>1327</v>
      </c>
      <c r="G811" s="6">
        <v>34880</v>
      </c>
      <c r="J811" s="1">
        <v>0.19314767064093766</v>
      </c>
      <c r="K811" s="1">
        <v>2.4933307692307689E-2</v>
      </c>
      <c r="L811" s="12">
        <v>0.15910859434517433</v>
      </c>
      <c r="M811" s="12">
        <v>0.11185008110667993</v>
      </c>
      <c r="N811" s="8">
        <f t="shared" si="36"/>
        <v>3.5986213190989526E-2</v>
      </c>
      <c r="O811" s="8" t="str">
        <f t="shared" si="37"/>
        <v>profitable</v>
      </c>
      <c r="P811" s="8" t="str">
        <f t="shared" si="38"/>
        <v>cyclic</v>
      </c>
    </row>
    <row r="812" spans="1:16" x14ac:dyDescent="0.2">
      <c r="A812" s="8" t="s">
        <v>133</v>
      </c>
      <c r="B812" s="8">
        <v>2005</v>
      </c>
      <c r="C812" s="1">
        <v>-0.10668670172802402</v>
      </c>
      <c r="D812" s="6">
        <v>4719</v>
      </c>
      <c r="E812" s="6">
        <v>377.5</v>
      </c>
      <c r="F812" s="6">
        <v>27</v>
      </c>
      <c r="G812" s="6">
        <v>4163</v>
      </c>
      <c r="H812" s="13" t="s">
        <v>154</v>
      </c>
      <c r="I812" s="11" t="s">
        <v>7</v>
      </c>
      <c r="J812" s="1">
        <v>0.19314767064093766</v>
      </c>
      <c r="K812" s="1">
        <v>2.4933307692307689E-2</v>
      </c>
      <c r="L812" s="12">
        <v>0.15910859434517433</v>
      </c>
      <c r="M812" s="12">
        <v>0.11185008110667993</v>
      </c>
      <c r="N812" s="8">
        <f t="shared" si="36"/>
        <v>-1.7664822105219111E-2</v>
      </c>
      <c r="O812" s="8" t="str">
        <f t="shared" si="37"/>
        <v>-</v>
      </c>
      <c r="P812" s="8" t="str">
        <f t="shared" si="38"/>
        <v>anticyclic</v>
      </c>
    </row>
    <row r="813" spans="1:16" x14ac:dyDescent="0.2">
      <c r="A813" s="8" t="s">
        <v>142</v>
      </c>
      <c r="B813" s="8">
        <v>2005</v>
      </c>
      <c r="C813" s="1">
        <v>0.12061341401901496</v>
      </c>
      <c r="D813" s="6">
        <v>12622</v>
      </c>
      <c r="E813" s="6">
        <v>1150</v>
      </c>
      <c r="F813" s="6">
        <v>98</v>
      </c>
      <c r="G813" s="6">
        <v>10926</v>
      </c>
      <c r="J813" s="1">
        <v>0.19314767064093766</v>
      </c>
      <c r="K813" s="1">
        <v>2.4933307692307689E-2</v>
      </c>
      <c r="L813" s="12">
        <v>0.15910859434517433</v>
      </c>
      <c r="M813" s="12">
        <v>0.11185008110667993</v>
      </c>
      <c r="N813" s="8">
        <f t="shared" si="36"/>
        <v>1.9970759875777275E-2</v>
      </c>
      <c r="O813" s="8" t="str">
        <f t="shared" si="37"/>
        <v>-</v>
      </c>
      <c r="P813" s="8" t="str">
        <f t="shared" si="38"/>
        <v>cyclic</v>
      </c>
    </row>
    <row r="814" spans="1:16" x14ac:dyDescent="0.2">
      <c r="A814" s="8" t="s">
        <v>107</v>
      </c>
      <c r="B814" s="8">
        <v>2005</v>
      </c>
      <c r="C814" s="1">
        <v>0.40446809188804672</v>
      </c>
      <c r="D814" s="6">
        <v>132765</v>
      </c>
      <c r="E814" s="6">
        <v>6989</v>
      </c>
      <c r="F814" s="6">
        <v>2291</v>
      </c>
      <c r="G814" s="6">
        <v>108173</v>
      </c>
      <c r="H814" s="13" t="s">
        <v>45</v>
      </c>
      <c r="I814" s="11" t="s">
        <v>2</v>
      </c>
      <c r="J814" s="1">
        <v>0.19314767064093766</v>
      </c>
      <c r="K814" s="1">
        <v>2.4933307692307689E-2</v>
      </c>
      <c r="L814" s="12">
        <v>0.15910859434517433</v>
      </c>
      <c r="M814" s="12">
        <v>0.11185008110667993</v>
      </c>
      <c r="N814" s="8">
        <f t="shared" si="36"/>
        <v>6.6970454374474117E-2</v>
      </c>
      <c r="O814" s="8" t="str">
        <f t="shared" si="37"/>
        <v>profitable</v>
      </c>
      <c r="P814" s="8" t="str">
        <f t="shared" si="38"/>
        <v>cyclic</v>
      </c>
    </row>
    <row r="815" spans="1:16" x14ac:dyDescent="0.2">
      <c r="A815" s="8" t="s">
        <v>97</v>
      </c>
      <c r="B815" s="8">
        <v>2005</v>
      </c>
      <c r="C815" s="1">
        <v>0.12060177166328508</v>
      </c>
      <c r="D815" s="6">
        <v>11815.4</v>
      </c>
      <c r="E815" s="6">
        <v>901</v>
      </c>
      <c r="F815" s="6">
        <v>156</v>
      </c>
      <c r="G815" s="6">
        <v>10311</v>
      </c>
      <c r="J815" s="1">
        <v>0.19314767064093766</v>
      </c>
      <c r="K815" s="1">
        <v>2.4933307692307689E-2</v>
      </c>
      <c r="L815" s="12">
        <v>0.15910859434517433</v>
      </c>
      <c r="M815" s="12">
        <v>0.11185008110667993</v>
      </c>
      <c r="N815" s="8">
        <f t="shared" si="36"/>
        <v>1.9968832174015735E-2</v>
      </c>
      <c r="O815" s="8" t="str">
        <f t="shared" si="37"/>
        <v>-</v>
      </c>
      <c r="P815" s="8" t="str">
        <f t="shared" si="38"/>
        <v>cyclic</v>
      </c>
    </row>
    <row r="816" spans="1:16" x14ac:dyDescent="0.2">
      <c r="A816" s="8" t="s">
        <v>125</v>
      </c>
      <c r="B816" s="8">
        <v>2005</v>
      </c>
      <c r="C816" s="1">
        <v>0.19409802251517599</v>
      </c>
      <c r="D816" s="6">
        <v>10600</v>
      </c>
      <c r="E816" s="6">
        <v>914</v>
      </c>
      <c r="F816" s="6">
        <v>54</v>
      </c>
      <c r="G816" s="6">
        <v>9208</v>
      </c>
      <c r="H816" s="13" t="s">
        <v>9</v>
      </c>
      <c r="I816" s="11" t="s">
        <v>2</v>
      </c>
      <c r="J816" s="1">
        <v>0.19314767064093766</v>
      </c>
      <c r="K816" s="1">
        <v>2.4933307692307689E-2</v>
      </c>
      <c r="L816" s="12">
        <v>0.15910859434517433</v>
      </c>
      <c r="M816" s="12">
        <v>0.11185008110667993</v>
      </c>
      <c r="N816" s="8">
        <f t="shared" si="36"/>
        <v>3.2138092031809048E-2</v>
      </c>
      <c r="O816" s="8" t="str">
        <f t="shared" si="37"/>
        <v>profitable</v>
      </c>
      <c r="P816" s="8" t="str">
        <f t="shared" si="38"/>
        <v>cyclic</v>
      </c>
    </row>
    <row r="817" spans="1:16" x14ac:dyDescent="0.2">
      <c r="A817" s="8" t="s">
        <v>111</v>
      </c>
      <c r="B817" s="8">
        <v>2005</v>
      </c>
      <c r="C817" s="1">
        <v>0.18417535264743665</v>
      </c>
      <c r="D817" s="6">
        <v>19482</v>
      </c>
      <c r="E817" s="6">
        <v>1029</v>
      </c>
      <c r="F817" s="6">
        <v>137</v>
      </c>
      <c r="G817" s="6">
        <v>16445</v>
      </c>
      <c r="H817" s="13" t="s">
        <v>18</v>
      </c>
      <c r="I817" s="11" t="s">
        <v>4</v>
      </c>
      <c r="J817" s="1">
        <v>0.19314767064093766</v>
      </c>
      <c r="K817" s="1">
        <v>2.4933307692307689E-2</v>
      </c>
      <c r="L817" s="12">
        <v>0.15910859434517433</v>
      </c>
      <c r="M817" s="12">
        <v>0.11185008110667993</v>
      </c>
      <c r="N817" s="8">
        <f t="shared" si="36"/>
        <v>3.0495130020767789E-2</v>
      </c>
      <c r="O817" s="8" t="str">
        <f t="shared" si="37"/>
        <v>-</v>
      </c>
      <c r="P817" s="8" t="str">
        <f t="shared" si="38"/>
        <v>cyclic</v>
      </c>
    </row>
    <row r="818" spans="1:16" x14ac:dyDescent="0.2">
      <c r="A818" s="8" t="s">
        <v>131</v>
      </c>
      <c r="B818" s="8">
        <v>2005</v>
      </c>
      <c r="C818" s="1">
        <v>0.20334273481867379</v>
      </c>
      <c r="D818" s="6">
        <v>21394.950000000004</v>
      </c>
      <c r="E818" s="6">
        <v>1159.7</v>
      </c>
      <c r="F818" s="6">
        <v>460.1</v>
      </c>
      <c r="G818" s="6">
        <v>18464.25</v>
      </c>
      <c r="H818" s="13" t="s">
        <v>30</v>
      </c>
      <c r="I818" s="11" t="s">
        <v>7</v>
      </c>
      <c r="J818" s="1">
        <v>0.19314767064093766</v>
      </c>
      <c r="K818" s="1">
        <v>2.4933307692307689E-2</v>
      </c>
      <c r="L818" s="12">
        <v>0.15910859434517433</v>
      </c>
      <c r="M818" s="12">
        <v>0.11185008110667993</v>
      </c>
      <c r="N818" s="8">
        <f t="shared" si="36"/>
        <v>3.3668800129539309E-2</v>
      </c>
      <c r="O818" s="8" t="str">
        <f t="shared" si="37"/>
        <v>profitable</v>
      </c>
      <c r="P818" s="8" t="str">
        <f t="shared" si="38"/>
        <v>cyclic</v>
      </c>
    </row>
    <row r="819" spans="1:16" x14ac:dyDescent="0.2">
      <c r="A819" s="8" t="s">
        <v>112</v>
      </c>
      <c r="B819" s="8">
        <v>2005</v>
      </c>
      <c r="C819" s="1">
        <v>4.0935905814961558E-2</v>
      </c>
      <c r="D819" s="6">
        <v>5301</v>
      </c>
      <c r="E819" s="6">
        <v>345.3</v>
      </c>
      <c r="F819" s="6">
        <v>20</v>
      </c>
      <c r="G819" s="6">
        <v>4807</v>
      </c>
      <c r="H819" s="13" t="s">
        <v>27</v>
      </c>
      <c r="I819" s="11" t="s">
        <v>7</v>
      </c>
      <c r="J819" s="1">
        <v>0.19314767064093766</v>
      </c>
      <c r="K819" s="1">
        <v>2.4933307692307689E-2</v>
      </c>
      <c r="L819" s="12">
        <v>0.15910859434517433</v>
      </c>
      <c r="M819" s="12">
        <v>0.11185008110667993</v>
      </c>
      <c r="N819" s="8">
        <f t="shared" si="36"/>
        <v>6.7780283973982195E-3</v>
      </c>
      <c r="O819" s="8" t="str">
        <f t="shared" si="37"/>
        <v>-</v>
      </c>
      <c r="P819" s="8" t="str">
        <f t="shared" si="38"/>
        <v>cyclic</v>
      </c>
    </row>
    <row r="820" spans="1:16" x14ac:dyDescent="0.2">
      <c r="A820" s="8" t="s">
        <v>109</v>
      </c>
      <c r="B820" s="8">
        <v>2005</v>
      </c>
      <c r="C820" s="1">
        <v>0.48333704227600294</v>
      </c>
      <c r="D820" s="6">
        <v>18472</v>
      </c>
      <c r="E820" s="6">
        <v>1645</v>
      </c>
      <c r="F820" s="6">
        <v>465</v>
      </c>
      <c r="G820" s="6">
        <v>15249</v>
      </c>
      <c r="H820" s="13" t="s">
        <v>10</v>
      </c>
      <c r="I820" s="11" t="s">
        <v>7</v>
      </c>
      <c r="J820" s="1">
        <v>0.19314767064093766</v>
      </c>
      <c r="K820" s="1">
        <v>2.4933307692307689E-2</v>
      </c>
      <c r="L820" s="12">
        <v>0.15910859434517433</v>
      </c>
      <c r="M820" s="12">
        <v>0.11185008110667993</v>
      </c>
      <c r="N820" s="8">
        <f t="shared" si="36"/>
        <v>8.0029307592940774E-2</v>
      </c>
      <c r="O820" s="8" t="str">
        <f t="shared" si="37"/>
        <v>profitable</v>
      </c>
      <c r="P820" s="8" t="str">
        <f t="shared" si="38"/>
        <v>cyclic</v>
      </c>
    </row>
    <row r="821" spans="1:16" x14ac:dyDescent="0.2">
      <c r="A821" s="8" t="s">
        <v>127</v>
      </c>
      <c r="B821" s="8">
        <v>2005</v>
      </c>
      <c r="C821" s="1">
        <v>-3.0475693371838575E-2</v>
      </c>
      <c r="D821" s="6">
        <v>11412</v>
      </c>
      <c r="E821" s="6">
        <v>539</v>
      </c>
      <c r="F821" s="6">
        <v>245</v>
      </c>
      <c r="G821" s="6">
        <v>10176</v>
      </c>
      <c r="J821" s="1">
        <v>0.19314767064093766</v>
      </c>
      <c r="K821" s="1">
        <v>2.4933307692307689E-2</v>
      </c>
      <c r="L821" s="12">
        <v>0.15910859434517433</v>
      </c>
      <c r="M821" s="12">
        <v>0.11185008110667993</v>
      </c>
      <c r="N821" s="8">
        <f t="shared" si="36"/>
        <v>-5.0460619105007227E-3</v>
      </c>
      <c r="O821" s="8" t="str">
        <f t="shared" si="37"/>
        <v>-</v>
      </c>
      <c r="P821" s="8" t="str">
        <f t="shared" si="38"/>
        <v>anticyclic</v>
      </c>
    </row>
    <row r="822" spans="1:16" x14ac:dyDescent="0.2">
      <c r="A822" s="8" t="s">
        <v>105</v>
      </c>
      <c r="B822" s="8">
        <v>2005</v>
      </c>
      <c r="C822" s="1">
        <v>0.51114559862641484</v>
      </c>
      <c r="D822" s="6">
        <v>577</v>
      </c>
      <c r="E822" s="6">
        <v>56</v>
      </c>
      <c r="F822" s="6">
        <v>0.9</v>
      </c>
      <c r="G822" s="6">
        <v>504</v>
      </c>
      <c r="H822" s="13" t="s">
        <v>36</v>
      </c>
      <c r="I822" s="11" t="s">
        <v>4</v>
      </c>
      <c r="J822" s="1">
        <v>0.19314767064093766</v>
      </c>
      <c r="K822" s="1">
        <v>2.4933307692307689E-2</v>
      </c>
      <c r="L822" s="12">
        <v>0.15910859434517433</v>
      </c>
      <c r="M822" s="12">
        <v>0.11185008110667993</v>
      </c>
      <c r="N822" s="8">
        <f t="shared" si="36"/>
        <v>8.4633754004502793E-2</v>
      </c>
      <c r="O822" s="8" t="str">
        <f t="shared" si="37"/>
        <v>profitable</v>
      </c>
      <c r="P822" s="8" t="str">
        <f t="shared" si="38"/>
        <v>cyclic</v>
      </c>
    </row>
    <row r="823" spans="1:16" x14ac:dyDescent="0.2">
      <c r="A823" s="8" t="s">
        <v>157</v>
      </c>
      <c r="B823" s="8">
        <v>2005</v>
      </c>
      <c r="C823" s="1">
        <v>0.26117415279195488</v>
      </c>
      <c r="D823" s="6">
        <v>274584</v>
      </c>
      <c r="E823" s="6">
        <v>15660</v>
      </c>
      <c r="F823" s="6">
        <v>2148</v>
      </c>
      <c r="G823" s="6">
        <v>214451</v>
      </c>
      <c r="H823" s="13" t="s">
        <v>12</v>
      </c>
      <c r="I823" s="11" t="s">
        <v>2</v>
      </c>
      <c r="J823" s="1">
        <v>0.19314767064093766</v>
      </c>
      <c r="K823" s="1">
        <v>2.4933307692307689E-2</v>
      </c>
      <c r="L823" s="12">
        <v>0.15910859434517433</v>
      </c>
      <c r="M823" s="12">
        <v>0.11185008110667993</v>
      </c>
      <c r="N823" s="8">
        <f t="shared" si="36"/>
        <v>4.3244330106976384E-2</v>
      </c>
      <c r="O823" s="8" t="str">
        <f t="shared" si="37"/>
        <v>profitable</v>
      </c>
      <c r="P823" s="8" t="str">
        <f t="shared" si="38"/>
        <v>cyclic</v>
      </c>
    </row>
    <row r="824" spans="1:16" x14ac:dyDescent="0.2">
      <c r="A824" s="8" t="s">
        <v>85</v>
      </c>
      <c r="B824" s="8">
        <v>2005</v>
      </c>
      <c r="C824" s="1">
        <v>8.8657619787138979E-3</v>
      </c>
      <c r="D824" s="6">
        <v>37765.599999999999</v>
      </c>
      <c r="E824" s="6">
        <v>5216</v>
      </c>
      <c r="F824" s="6">
        <v>216</v>
      </c>
      <c r="G824" s="6">
        <v>27505</v>
      </c>
      <c r="H824" s="13" t="s">
        <v>45</v>
      </c>
      <c r="I824" s="11" t="s">
        <v>2</v>
      </c>
      <c r="J824" s="1">
        <v>0.19314767064093766</v>
      </c>
      <c r="K824" s="1">
        <v>2.4933307692307689E-2</v>
      </c>
      <c r="L824" s="12">
        <v>0.15910859434517433</v>
      </c>
      <c r="M824" s="12">
        <v>0.11185008110667993</v>
      </c>
      <c r="N824" s="8">
        <f t="shared" si="36"/>
        <v>1.4679627886561438E-3</v>
      </c>
      <c r="O824" s="8" t="str">
        <f t="shared" si="37"/>
        <v>-</v>
      </c>
      <c r="P824" s="8" t="str">
        <f t="shared" si="38"/>
        <v>cyclic</v>
      </c>
    </row>
    <row r="825" spans="1:16" x14ac:dyDescent="0.2">
      <c r="A825" s="8" t="s">
        <v>115</v>
      </c>
      <c r="B825" s="8">
        <v>2005</v>
      </c>
      <c r="C825" s="1">
        <v>0.20046459690479285</v>
      </c>
      <c r="D825" s="6">
        <v>3680.6</v>
      </c>
      <c r="E825" s="6">
        <v>226</v>
      </c>
      <c r="F825" s="6">
        <v>14.7</v>
      </c>
      <c r="G825" s="6">
        <v>3156</v>
      </c>
      <c r="H825" s="13" t="s">
        <v>155</v>
      </c>
      <c r="I825" s="11" t="s">
        <v>7</v>
      </c>
      <c r="J825" s="1">
        <v>0.19314767064093766</v>
      </c>
      <c r="K825" s="1">
        <v>2.4933307692307689E-2</v>
      </c>
      <c r="L825" s="12">
        <v>0.15910859434517433</v>
      </c>
      <c r="M825" s="12">
        <v>0.11185008110667993</v>
      </c>
      <c r="N825" s="8">
        <f t="shared" si="36"/>
        <v>3.3192247818712377E-2</v>
      </c>
      <c r="O825" s="8" t="str">
        <f t="shared" si="37"/>
        <v>profitable</v>
      </c>
      <c r="P825" s="8" t="str">
        <f t="shared" si="38"/>
        <v>cyclic</v>
      </c>
    </row>
    <row r="826" spans="1:16" x14ac:dyDescent="0.2">
      <c r="A826" s="8" t="s">
        <v>145</v>
      </c>
      <c r="B826" s="8">
        <v>2005</v>
      </c>
      <c r="C826" s="1">
        <v>0.34390688083343313</v>
      </c>
      <c r="D826" s="6">
        <v>5780</v>
      </c>
      <c r="E826" s="6">
        <v>341</v>
      </c>
      <c r="F826" s="6">
        <v>50</v>
      </c>
      <c r="G826" s="6">
        <v>5064</v>
      </c>
      <c r="J826" s="1">
        <v>0.19314767064093766</v>
      </c>
      <c r="K826" s="1">
        <v>2.4933307692307689E-2</v>
      </c>
      <c r="L826" s="12">
        <v>0.15910859434517433</v>
      </c>
      <c r="M826" s="12">
        <v>0.11185008110667993</v>
      </c>
      <c r="N826" s="8">
        <f t="shared" si="36"/>
        <v>5.6942934520278772E-2</v>
      </c>
      <c r="O826" s="8" t="str">
        <f t="shared" si="37"/>
        <v>profitable</v>
      </c>
      <c r="P826" s="8" t="str">
        <f t="shared" si="38"/>
        <v>cyclic</v>
      </c>
    </row>
    <row r="827" spans="1:16" x14ac:dyDescent="0.2">
      <c r="A827" s="8" t="s">
        <v>153</v>
      </c>
      <c r="B827" s="8">
        <v>2005</v>
      </c>
      <c r="C827" s="1">
        <v>-5.5873080830239626E-2</v>
      </c>
      <c r="D827" s="6">
        <v>43273.7</v>
      </c>
      <c r="E827" s="6">
        <v>2826</v>
      </c>
      <c r="F827" s="6">
        <v>1589</v>
      </c>
      <c r="G827" s="6">
        <v>35754</v>
      </c>
      <c r="H827" s="13" t="s">
        <v>61</v>
      </c>
      <c r="I827" s="11" t="s">
        <v>7</v>
      </c>
      <c r="J827" s="1">
        <v>0.19314767064093766</v>
      </c>
      <c r="K827" s="1">
        <v>2.4933307692307689E-2</v>
      </c>
      <c r="L827" s="12">
        <v>0.15910859434517433</v>
      </c>
      <c r="M827" s="12">
        <v>0.11185008110667993</v>
      </c>
      <c r="N827" s="8">
        <f t="shared" si="36"/>
        <v>-9.2512751575434E-3</v>
      </c>
      <c r="O827" s="8" t="str">
        <f t="shared" si="37"/>
        <v>-</v>
      </c>
      <c r="P827" s="8" t="str">
        <f t="shared" si="38"/>
        <v>anticyclic</v>
      </c>
    </row>
    <row r="828" spans="1:16" x14ac:dyDescent="0.2">
      <c r="A828" s="8" t="s">
        <v>138</v>
      </c>
      <c r="B828" s="8">
        <v>2005</v>
      </c>
      <c r="C828" s="1">
        <v>0.23705353841902588</v>
      </c>
      <c r="D828" s="6">
        <v>34666.5</v>
      </c>
      <c r="E828" s="6">
        <v>2520</v>
      </c>
      <c r="F828" s="6">
        <v>419</v>
      </c>
      <c r="G828" s="6">
        <v>29568</v>
      </c>
      <c r="H828" s="13" t="s">
        <v>53</v>
      </c>
      <c r="I828" s="11" t="s">
        <v>2</v>
      </c>
      <c r="J828" s="1">
        <v>0.19314767064093766</v>
      </c>
      <c r="K828" s="1">
        <v>2.4933307692307689E-2</v>
      </c>
      <c r="L828" s="12">
        <v>0.15910859434517433</v>
      </c>
      <c r="M828" s="12">
        <v>0.11185008110667993</v>
      </c>
      <c r="N828" s="8">
        <f t="shared" si="36"/>
        <v>3.9250520615587266E-2</v>
      </c>
      <c r="O828" s="8" t="str">
        <f t="shared" si="37"/>
        <v>profitable</v>
      </c>
      <c r="P828" s="8" t="str">
        <f t="shared" si="38"/>
        <v>cyclic</v>
      </c>
    </row>
    <row r="829" spans="1:16" x14ac:dyDescent="0.2">
      <c r="A829" s="8" t="s">
        <v>113</v>
      </c>
      <c r="B829" s="8">
        <v>2005</v>
      </c>
      <c r="C829" s="1">
        <v>0.2991655847053199</v>
      </c>
      <c r="D829" s="6">
        <v>1283</v>
      </c>
      <c r="E829" s="6">
        <v>112</v>
      </c>
      <c r="F829" s="6">
        <v>3</v>
      </c>
      <c r="G829" s="6">
        <v>1038</v>
      </c>
      <c r="H829" s="13" t="s">
        <v>29</v>
      </c>
      <c r="I829" s="11" t="s">
        <v>4</v>
      </c>
      <c r="J829" s="1">
        <v>0.19314767064093766</v>
      </c>
      <c r="K829" s="1">
        <v>2.4933307692307689E-2</v>
      </c>
      <c r="L829" s="12">
        <v>0.15910859434517433</v>
      </c>
      <c r="M829" s="12">
        <v>0.11185008110667993</v>
      </c>
      <c r="N829" s="8">
        <f t="shared" si="36"/>
        <v>4.9534822505766622E-2</v>
      </c>
      <c r="O829" s="8" t="str">
        <f t="shared" si="37"/>
        <v>profitable</v>
      </c>
      <c r="P829" s="8" t="str">
        <f t="shared" si="38"/>
        <v>cyclic</v>
      </c>
    </row>
    <row r="830" spans="1:16" x14ac:dyDescent="0.2">
      <c r="A830" s="8" t="s">
        <v>118</v>
      </c>
      <c r="B830" s="8">
        <v>2005</v>
      </c>
      <c r="C830" s="1">
        <v>-2.5839793281653811E-2</v>
      </c>
      <c r="D830" s="6">
        <v>14424.4</v>
      </c>
      <c r="E830" s="6">
        <v>2047</v>
      </c>
      <c r="F830" s="6">
        <v>849</v>
      </c>
      <c r="G830" s="6">
        <v>10885</v>
      </c>
      <c r="H830" s="13" t="s">
        <v>61</v>
      </c>
      <c r="I830" s="11" t="s">
        <v>7</v>
      </c>
      <c r="J830" s="1">
        <v>0.19314767064093766</v>
      </c>
      <c r="K830" s="1">
        <v>2.4933307692307689E-2</v>
      </c>
      <c r="L830" s="12">
        <v>0.15910859434517433</v>
      </c>
      <c r="M830" s="12">
        <v>0.11185008110667993</v>
      </c>
      <c r="N830" s="8">
        <f t="shared" si="36"/>
        <v>-4.278465302261291E-3</v>
      </c>
      <c r="O830" s="8" t="str">
        <f t="shared" si="37"/>
        <v>-</v>
      </c>
      <c r="P830" s="8" t="str">
        <f t="shared" si="38"/>
        <v>anticyclic</v>
      </c>
    </row>
    <row r="831" spans="1:16" x14ac:dyDescent="0.2">
      <c r="A831" s="8" t="s">
        <v>106</v>
      </c>
      <c r="B831" s="8">
        <v>2005</v>
      </c>
      <c r="C831" s="1">
        <v>0.26265682038629223</v>
      </c>
      <c r="D831" s="6">
        <v>211022</v>
      </c>
      <c r="E831" s="6">
        <v>11774</v>
      </c>
      <c r="F831" s="6">
        <v>1172</v>
      </c>
      <c r="G831" s="6">
        <v>170355</v>
      </c>
      <c r="H831" s="13" t="s">
        <v>15</v>
      </c>
      <c r="I831" s="11" t="s">
        <v>7</v>
      </c>
      <c r="J831" s="1">
        <v>0.19314767064093766</v>
      </c>
      <c r="K831" s="1">
        <v>2.4933307692307689E-2</v>
      </c>
      <c r="L831" s="12">
        <v>0.15910859434517433</v>
      </c>
      <c r="M831" s="12">
        <v>0.11185008110667993</v>
      </c>
      <c r="N831" s="8">
        <f t="shared" si="36"/>
        <v>4.3489825176848455E-2</v>
      </c>
      <c r="O831" s="8" t="str">
        <f t="shared" si="37"/>
        <v>profitable</v>
      </c>
      <c r="P831" s="8" t="str">
        <f t="shared" si="38"/>
        <v>cyclic</v>
      </c>
    </row>
    <row r="832" spans="1:16" x14ac:dyDescent="0.2">
      <c r="A832" s="8" t="s">
        <v>143</v>
      </c>
      <c r="B832" s="8">
        <v>2005</v>
      </c>
      <c r="C832" s="1">
        <v>0.13204376701207945</v>
      </c>
      <c r="D832" s="6">
        <v>1854</v>
      </c>
      <c r="E832" s="6">
        <v>122.2</v>
      </c>
      <c r="F832" s="6">
        <v>13.5</v>
      </c>
      <c r="G832" s="6">
        <v>1620</v>
      </c>
      <c r="H832" s="13" t="s">
        <v>8</v>
      </c>
      <c r="I832" s="11" t="s">
        <v>7</v>
      </c>
      <c r="J832" s="1">
        <v>0.19314767064093766</v>
      </c>
      <c r="K832" s="1">
        <v>2.4933307692307689E-2</v>
      </c>
      <c r="L832" s="12">
        <v>0.15910859434517433</v>
      </c>
      <c r="M832" s="12">
        <v>0.11185008110667993</v>
      </c>
      <c r="N832" s="8">
        <f t="shared" si="36"/>
        <v>2.1863358943438813E-2</v>
      </c>
      <c r="O832" s="8" t="str">
        <f t="shared" si="37"/>
        <v>-</v>
      </c>
      <c r="P832" s="8" t="str">
        <f t="shared" si="38"/>
        <v>cyclic</v>
      </c>
    </row>
    <row r="833" spans="1:16" x14ac:dyDescent="0.2">
      <c r="A833" s="8" t="s">
        <v>150</v>
      </c>
      <c r="B833" s="8">
        <v>2005</v>
      </c>
      <c r="C833" s="1">
        <v>0.26421673786499195</v>
      </c>
      <c r="D833" s="6">
        <v>63885</v>
      </c>
      <c r="E833" s="6">
        <v>4054</v>
      </c>
      <c r="F833" s="6">
        <v>1159</v>
      </c>
      <c r="G833" s="6">
        <v>53827</v>
      </c>
      <c r="H833" s="13" t="s">
        <v>9</v>
      </c>
      <c r="I833" s="11" t="s">
        <v>2</v>
      </c>
      <c r="J833" s="1">
        <v>0.19314767064093766</v>
      </c>
      <c r="K833" s="1">
        <v>2.4933307692307689E-2</v>
      </c>
      <c r="L833" s="12">
        <v>0.15910859434517433</v>
      </c>
      <c r="M833" s="12">
        <v>0.11185008110667993</v>
      </c>
      <c r="N833" s="8">
        <f t="shared" si="36"/>
        <v>4.3748111020479652E-2</v>
      </c>
      <c r="O833" s="8" t="str">
        <f t="shared" si="37"/>
        <v>profitable</v>
      </c>
      <c r="P833" s="8" t="str">
        <f t="shared" si="38"/>
        <v>cyclic</v>
      </c>
    </row>
    <row r="834" spans="1:16" x14ac:dyDescent="0.2">
      <c r="A834" s="8" t="s">
        <v>130</v>
      </c>
      <c r="B834" s="8">
        <v>2005</v>
      </c>
      <c r="C834" s="1">
        <v>0.43994418251853368</v>
      </c>
      <c r="D834" s="6">
        <v>265495</v>
      </c>
      <c r="E834" s="6">
        <v>13900</v>
      </c>
      <c r="F834" s="6">
        <v>2668</v>
      </c>
      <c r="G834" s="6">
        <v>201166</v>
      </c>
      <c r="H834" s="13" t="s">
        <v>44</v>
      </c>
      <c r="I834" s="11" t="s">
        <v>7</v>
      </c>
      <c r="J834" s="1">
        <v>0.19314767064093766</v>
      </c>
      <c r="K834" s="1">
        <v>2.4933307692307689E-2</v>
      </c>
      <c r="L834" s="12">
        <v>0.15910859434517433</v>
      </c>
      <c r="M834" s="12">
        <v>0.11185008110667993</v>
      </c>
      <c r="N834" s="8">
        <f t="shared" si="36"/>
        <v>7.284446509770158E-2</v>
      </c>
      <c r="O834" s="8" t="str">
        <f t="shared" si="37"/>
        <v>profitable</v>
      </c>
      <c r="P834" s="8" t="str">
        <f t="shared" si="38"/>
        <v>cyclic</v>
      </c>
    </row>
    <row r="835" spans="1:16" x14ac:dyDescent="0.2">
      <c r="A835" s="8" t="s">
        <v>119</v>
      </c>
      <c r="B835" s="8">
        <v>2006</v>
      </c>
      <c r="C835" s="1">
        <v>-0.12461426199302539</v>
      </c>
      <c r="D835" s="6">
        <v>457</v>
      </c>
      <c r="E835" s="6">
        <v>240.5</v>
      </c>
      <c r="F835" s="6">
        <v>216</v>
      </c>
      <c r="H835" s="13" t="s">
        <v>46</v>
      </c>
      <c r="I835" s="11" t="s">
        <v>4</v>
      </c>
      <c r="J835" s="1">
        <v>0.26032940985523106</v>
      </c>
      <c r="K835" s="1">
        <v>3.6778615384615382E-2</v>
      </c>
      <c r="L835" s="12">
        <v>0.13583224424669402</v>
      </c>
      <c r="M835" s="12">
        <v>0.14974079103943339</v>
      </c>
      <c r="N835" s="8">
        <f t="shared" ref="N835:N898" si="39">C835/SUMIF(B:B,B835,C:C)</f>
        <v>-2.7370909542980271E-2</v>
      </c>
      <c r="O835" s="8" t="str">
        <f t="shared" ref="O835:O898" si="40">IF(C835&gt;J835,IF(G835&gt;D835,"profitable and trusted","profitable"),"-")</f>
        <v>-</v>
      </c>
      <c r="P835" s="8" t="str">
        <f t="shared" ref="P835:P898" si="41">IF(  ((C835&gt;0)*(J835&lt;0))+((C835&lt;0)*(J835&gt;0)),"anticyclic","cyclic")</f>
        <v>anticyclic</v>
      </c>
    </row>
    <row r="836" spans="1:16" x14ac:dyDescent="0.2">
      <c r="A836" s="8" t="s">
        <v>108</v>
      </c>
      <c r="B836" s="8">
        <v>2006</v>
      </c>
      <c r="C836" s="1">
        <v>0.37617663791260236</v>
      </c>
      <c r="D836" s="6">
        <v>6356</v>
      </c>
      <c r="E836" s="6">
        <v>466</v>
      </c>
      <c r="F836" s="6">
        <v>294</v>
      </c>
      <c r="G836" s="6">
        <v>5342</v>
      </c>
      <c r="H836" s="13" t="s">
        <v>3</v>
      </c>
      <c r="I836" s="11" t="s">
        <v>4</v>
      </c>
      <c r="J836" s="1">
        <v>0.26032940985523106</v>
      </c>
      <c r="K836" s="1">
        <v>3.6778615384615382E-2</v>
      </c>
      <c r="L836" s="12">
        <v>0.13583224424669402</v>
      </c>
      <c r="M836" s="12">
        <v>0.14974079103943339</v>
      </c>
      <c r="N836" s="8">
        <f t="shared" si="39"/>
        <v>8.2625347723558007E-2</v>
      </c>
      <c r="O836" s="8" t="str">
        <f t="shared" si="40"/>
        <v>profitable</v>
      </c>
      <c r="P836" s="8" t="str">
        <f t="shared" si="41"/>
        <v>cyclic</v>
      </c>
    </row>
    <row r="837" spans="1:16" x14ac:dyDescent="0.2">
      <c r="A837" s="8" t="s">
        <v>117</v>
      </c>
      <c r="B837" s="8">
        <v>2006</v>
      </c>
      <c r="C837" s="1">
        <v>-2.5393721490086132E-2</v>
      </c>
      <c r="D837" s="6">
        <v>493</v>
      </c>
      <c r="E837" s="6">
        <v>139</v>
      </c>
      <c r="F837" s="6">
        <v>137</v>
      </c>
      <c r="G837" s="6">
        <v>216</v>
      </c>
      <c r="H837" s="13" t="s">
        <v>37</v>
      </c>
      <c r="I837" s="11" t="s">
        <v>4</v>
      </c>
      <c r="J837" s="1">
        <v>0.26032940985523106</v>
      </c>
      <c r="K837" s="1">
        <v>3.6778615384615382E-2</v>
      </c>
      <c r="L837" s="12">
        <v>0.13583224424669402</v>
      </c>
      <c r="M837" s="12">
        <v>0.14974079103943339</v>
      </c>
      <c r="N837" s="8">
        <f t="shared" si="39"/>
        <v>-5.577605987857821E-3</v>
      </c>
      <c r="O837" s="8" t="str">
        <f t="shared" si="40"/>
        <v>-</v>
      </c>
      <c r="P837" s="8" t="str">
        <f t="shared" si="41"/>
        <v>anticyclic</v>
      </c>
    </row>
    <row r="838" spans="1:16" x14ac:dyDescent="0.2">
      <c r="A838" s="8" t="s">
        <v>159</v>
      </c>
      <c r="B838" s="8">
        <v>2006</v>
      </c>
      <c r="C838" s="1">
        <v>0.10300327368970812</v>
      </c>
      <c r="D838" s="6">
        <v>153737</v>
      </c>
      <c r="E838" s="6">
        <v>7292</v>
      </c>
      <c r="F838" s="6">
        <v>24073</v>
      </c>
      <c r="G838" s="6">
        <v>110486</v>
      </c>
      <c r="H838" s="13" t="s">
        <v>8</v>
      </c>
      <c r="I838" s="11" t="s">
        <v>7</v>
      </c>
      <c r="J838" s="1">
        <v>0.26032940985523106</v>
      </c>
      <c r="K838" s="1">
        <v>3.6778615384615382E-2</v>
      </c>
      <c r="L838" s="12">
        <v>0.13583224424669402</v>
      </c>
      <c r="M838" s="12">
        <v>0.14974079103943339</v>
      </c>
      <c r="N838" s="8">
        <f t="shared" si="39"/>
        <v>2.2624162288499811E-2</v>
      </c>
      <c r="O838" s="8" t="str">
        <f t="shared" si="40"/>
        <v>-</v>
      </c>
      <c r="P838" s="8" t="str">
        <f t="shared" si="41"/>
        <v>cyclic</v>
      </c>
    </row>
    <row r="839" spans="1:16" x14ac:dyDescent="0.2">
      <c r="A839" s="8" t="s">
        <v>149</v>
      </c>
      <c r="B839" s="8">
        <v>2006</v>
      </c>
      <c r="C839" s="1">
        <v>5.5167894331510932E-2</v>
      </c>
      <c r="D839" s="6">
        <v>116925</v>
      </c>
      <c r="E839" s="6">
        <v>4029</v>
      </c>
      <c r="F839" s="6">
        <v>4594.75</v>
      </c>
      <c r="G839" s="6">
        <v>51083.85</v>
      </c>
      <c r="H839" s="13" t="s">
        <v>55</v>
      </c>
      <c r="I839" s="11" t="s">
        <v>24</v>
      </c>
      <c r="J839" s="1">
        <v>0.26032940985523106</v>
      </c>
      <c r="K839" s="1">
        <v>3.6778615384615382E-2</v>
      </c>
      <c r="L839" s="12">
        <v>0.13583224424669402</v>
      </c>
      <c r="M839" s="12">
        <v>0.14974079103943339</v>
      </c>
      <c r="N839" s="8">
        <f t="shared" si="39"/>
        <v>1.2117356563159629E-2</v>
      </c>
      <c r="O839" s="8" t="str">
        <f t="shared" si="40"/>
        <v>-</v>
      </c>
      <c r="P839" s="8" t="str">
        <f t="shared" si="41"/>
        <v>cyclic</v>
      </c>
    </row>
    <row r="840" spans="1:16" x14ac:dyDescent="0.2">
      <c r="A840" s="8" t="s">
        <v>141</v>
      </c>
      <c r="B840" s="8">
        <v>2006</v>
      </c>
      <c r="C840" s="1">
        <v>0.16717495817531505</v>
      </c>
      <c r="D840" s="6">
        <v>43364</v>
      </c>
      <c r="E840" s="6">
        <v>2402</v>
      </c>
      <c r="F840" s="6">
        <v>3330</v>
      </c>
      <c r="G840" s="6">
        <v>37695</v>
      </c>
      <c r="J840" s="1">
        <v>0.26032940985523106</v>
      </c>
      <c r="K840" s="1">
        <v>3.6778615384615382E-2</v>
      </c>
      <c r="L840" s="12">
        <v>0.13583224424669402</v>
      </c>
      <c r="M840" s="12">
        <v>0.14974079103943339</v>
      </c>
      <c r="N840" s="8">
        <f t="shared" si="39"/>
        <v>3.6719157060242112E-2</v>
      </c>
      <c r="O840" s="8" t="str">
        <f t="shared" si="40"/>
        <v>-</v>
      </c>
      <c r="P840" s="8" t="str">
        <f t="shared" si="41"/>
        <v>cyclic</v>
      </c>
    </row>
    <row r="841" spans="1:16" x14ac:dyDescent="0.2">
      <c r="A841" s="8" t="s">
        <v>133</v>
      </c>
      <c r="B841" s="8">
        <v>2006</v>
      </c>
      <c r="C841" s="1">
        <v>4.7939444911690519E-2</v>
      </c>
      <c r="D841" s="6">
        <v>4527</v>
      </c>
      <c r="E841" s="6">
        <v>245</v>
      </c>
      <c r="F841" s="6">
        <v>212</v>
      </c>
      <c r="G841" s="6">
        <v>4070</v>
      </c>
      <c r="H841" s="13" t="s">
        <v>154</v>
      </c>
      <c r="I841" s="11" t="s">
        <v>7</v>
      </c>
      <c r="J841" s="1">
        <v>0.26032940985523106</v>
      </c>
      <c r="K841" s="1">
        <v>3.6778615384615382E-2</v>
      </c>
      <c r="L841" s="12">
        <v>0.13583224424669402</v>
      </c>
      <c r="M841" s="12">
        <v>0.14974079103943339</v>
      </c>
      <c r="N841" s="8">
        <f t="shared" si="39"/>
        <v>1.0529663212161118E-2</v>
      </c>
      <c r="O841" s="8" t="str">
        <f t="shared" si="40"/>
        <v>-</v>
      </c>
      <c r="P841" s="8" t="str">
        <f t="shared" si="41"/>
        <v>cyclic</v>
      </c>
    </row>
    <row r="842" spans="1:16" x14ac:dyDescent="0.2">
      <c r="A842" s="8" t="s">
        <v>142</v>
      </c>
      <c r="B842" s="8">
        <v>2006</v>
      </c>
      <c r="C842" s="1">
        <v>0.34828185898436198</v>
      </c>
      <c r="D842" s="6">
        <v>14262</v>
      </c>
      <c r="E842" s="6">
        <v>1253</v>
      </c>
      <c r="F842" s="6">
        <v>515</v>
      </c>
      <c r="G842" s="6">
        <v>12492</v>
      </c>
      <c r="J842" s="1">
        <v>0.26032940985523106</v>
      </c>
      <c r="K842" s="1">
        <v>3.6778615384615382E-2</v>
      </c>
      <c r="L842" s="12">
        <v>0.13583224424669402</v>
      </c>
      <c r="M842" s="12">
        <v>0.14974079103943339</v>
      </c>
      <c r="N842" s="8">
        <f t="shared" si="39"/>
        <v>7.6498396774644692E-2</v>
      </c>
      <c r="O842" s="8" t="str">
        <f t="shared" si="40"/>
        <v>profitable</v>
      </c>
      <c r="P842" s="8" t="str">
        <f t="shared" si="41"/>
        <v>cyclic</v>
      </c>
    </row>
    <row r="843" spans="1:16" x14ac:dyDescent="0.2">
      <c r="A843" s="8" t="s">
        <v>107</v>
      </c>
      <c r="B843" s="8">
        <v>2006</v>
      </c>
      <c r="C843" s="1">
        <v>0.18025675339306838</v>
      </c>
      <c r="D843" s="6">
        <v>134067</v>
      </c>
      <c r="E843" s="6">
        <v>8787</v>
      </c>
      <c r="F843" s="6">
        <v>13166</v>
      </c>
      <c r="G843" s="6">
        <v>112103</v>
      </c>
      <c r="H843" s="13" t="s">
        <v>45</v>
      </c>
      <c r="I843" s="11" t="s">
        <v>2</v>
      </c>
      <c r="J843" s="1">
        <v>0.26032940985523106</v>
      </c>
      <c r="K843" s="1">
        <v>3.6778615384615382E-2</v>
      </c>
      <c r="L843" s="12">
        <v>0.13583224424669402</v>
      </c>
      <c r="M843" s="12">
        <v>0.14974079103943339</v>
      </c>
      <c r="N843" s="8">
        <f t="shared" si="39"/>
        <v>3.9592509017219224E-2</v>
      </c>
      <c r="O843" s="8" t="str">
        <f t="shared" si="40"/>
        <v>-</v>
      </c>
      <c r="P843" s="8" t="str">
        <f t="shared" si="41"/>
        <v>cyclic</v>
      </c>
    </row>
    <row r="844" spans="1:16" x14ac:dyDescent="0.2">
      <c r="A844" s="8" t="s">
        <v>97</v>
      </c>
      <c r="B844" s="8">
        <v>2006</v>
      </c>
      <c r="C844" s="1">
        <v>0.19186232383767782</v>
      </c>
      <c r="D844" s="6">
        <v>12603</v>
      </c>
      <c r="E844" s="6">
        <v>967</v>
      </c>
      <c r="F844" s="6">
        <v>781</v>
      </c>
      <c r="G844" s="6">
        <v>10856</v>
      </c>
      <c r="J844" s="1">
        <v>0.26032940985523106</v>
      </c>
      <c r="K844" s="1">
        <v>3.6778615384615382E-2</v>
      </c>
      <c r="L844" s="12">
        <v>0.13583224424669402</v>
      </c>
      <c r="M844" s="12">
        <v>0.14974079103943339</v>
      </c>
      <c r="N844" s="8">
        <f t="shared" si="39"/>
        <v>4.2141615465820341E-2</v>
      </c>
      <c r="O844" s="8" t="str">
        <f t="shared" si="40"/>
        <v>-</v>
      </c>
      <c r="P844" s="8" t="str">
        <f t="shared" si="41"/>
        <v>cyclic</v>
      </c>
    </row>
    <row r="845" spans="1:16" x14ac:dyDescent="0.2">
      <c r="A845" s="8" t="s">
        <v>125</v>
      </c>
      <c r="B845" s="8">
        <v>2006</v>
      </c>
      <c r="C845" s="1">
        <v>0.30939913307496381</v>
      </c>
      <c r="D845" s="6">
        <v>11968</v>
      </c>
      <c r="E845" s="6">
        <v>980</v>
      </c>
      <c r="F845" s="6">
        <v>542</v>
      </c>
      <c r="G845" s="6">
        <v>10446</v>
      </c>
      <c r="H845" s="13" t="s">
        <v>55</v>
      </c>
      <c r="I845" s="11" t="s">
        <v>24</v>
      </c>
      <c r="J845" s="1">
        <v>0.26032940985523106</v>
      </c>
      <c r="K845" s="1">
        <v>3.6778615384615382E-2</v>
      </c>
      <c r="L845" s="12">
        <v>0.13583224424669402</v>
      </c>
      <c r="M845" s="12">
        <v>0.14974079103943339</v>
      </c>
      <c r="N845" s="8">
        <f t="shared" si="39"/>
        <v>6.7957997332161943E-2</v>
      </c>
      <c r="O845" s="8" t="str">
        <f t="shared" si="40"/>
        <v>profitable</v>
      </c>
      <c r="P845" s="8" t="str">
        <f t="shared" si="41"/>
        <v>cyclic</v>
      </c>
    </row>
    <row r="846" spans="1:16" x14ac:dyDescent="0.2">
      <c r="A846" s="8" t="s">
        <v>111</v>
      </c>
      <c r="B846" s="8">
        <v>2006</v>
      </c>
      <c r="C846" s="1">
        <v>0.14946195042869417</v>
      </c>
      <c r="D846" s="6">
        <v>21130</v>
      </c>
      <c r="E846" s="6">
        <v>1286</v>
      </c>
      <c r="F846" s="6">
        <v>140</v>
      </c>
      <c r="G846" s="6">
        <v>17713</v>
      </c>
      <c r="H846" s="13" t="s">
        <v>18</v>
      </c>
      <c r="I846" s="11" t="s">
        <v>4</v>
      </c>
      <c r="J846" s="1">
        <v>0.26032940985523106</v>
      </c>
      <c r="K846" s="1">
        <v>3.6778615384615382E-2</v>
      </c>
      <c r="L846" s="12">
        <v>0.13583224424669402</v>
      </c>
      <c r="M846" s="12">
        <v>0.14974079103943339</v>
      </c>
      <c r="N846" s="8">
        <f t="shared" si="39"/>
        <v>3.2828582056925043E-2</v>
      </c>
      <c r="O846" s="8" t="str">
        <f t="shared" si="40"/>
        <v>-</v>
      </c>
      <c r="P846" s="8" t="str">
        <f t="shared" si="41"/>
        <v>cyclic</v>
      </c>
    </row>
    <row r="847" spans="1:16" x14ac:dyDescent="0.2">
      <c r="A847" s="8" t="s">
        <v>131</v>
      </c>
      <c r="B847" s="8">
        <v>2006</v>
      </c>
      <c r="C847" s="1">
        <v>0.70593137697684549</v>
      </c>
      <c r="D847" s="6">
        <v>22161</v>
      </c>
      <c r="E847" s="6">
        <v>1351</v>
      </c>
      <c r="F847" s="6">
        <v>1745</v>
      </c>
      <c r="G847" s="6">
        <v>18161</v>
      </c>
      <c r="H847" s="13" t="s">
        <v>30</v>
      </c>
      <c r="I847" s="11" t="s">
        <v>7</v>
      </c>
      <c r="J847" s="1">
        <v>0.26032940985523106</v>
      </c>
      <c r="K847" s="1">
        <v>3.6778615384615382E-2</v>
      </c>
      <c r="L847" s="12">
        <v>0.13583224424669402</v>
      </c>
      <c r="M847" s="12">
        <v>0.14974079103943339</v>
      </c>
      <c r="N847" s="8">
        <f t="shared" si="39"/>
        <v>0.15505435376141927</v>
      </c>
      <c r="O847" s="8" t="str">
        <f t="shared" si="40"/>
        <v>profitable</v>
      </c>
      <c r="P847" s="8" t="str">
        <f t="shared" si="41"/>
        <v>cyclic</v>
      </c>
    </row>
    <row r="848" spans="1:16" x14ac:dyDescent="0.2">
      <c r="A848" s="8" t="s">
        <v>112</v>
      </c>
      <c r="B848" s="8">
        <v>2006</v>
      </c>
      <c r="C848" s="1">
        <v>0.27965036317974779</v>
      </c>
      <c r="D848" s="6">
        <v>5837</v>
      </c>
      <c r="E848" s="6">
        <v>422</v>
      </c>
      <c r="F848" s="6">
        <v>20</v>
      </c>
      <c r="G848" s="6">
        <v>5173</v>
      </c>
      <c r="H848" s="13" t="s">
        <v>27</v>
      </c>
      <c r="I848" s="11" t="s">
        <v>7</v>
      </c>
      <c r="J848" s="1">
        <v>0.26032940985523106</v>
      </c>
      <c r="K848" s="1">
        <v>3.6778615384615382E-2</v>
      </c>
      <c r="L848" s="12">
        <v>0.13583224424669402</v>
      </c>
      <c r="M848" s="12">
        <v>0.14974079103943339</v>
      </c>
      <c r="N848" s="8">
        <f t="shared" si="39"/>
        <v>6.1423826389012073E-2</v>
      </c>
      <c r="O848" s="8" t="str">
        <f t="shared" si="40"/>
        <v>profitable</v>
      </c>
      <c r="P848" s="8" t="str">
        <f t="shared" si="41"/>
        <v>cyclic</v>
      </c>
    </row>
    <row r="849" spans="1:16" x14ac:dyDescent="0.2">
      <c r="A849" s="8" t="s">
        <v>109</v>
      </c>
      <c r="B849" s="8">
        <v>2006</v>
      </c>
      <c r="C849" s="1">
        <v>-3.8232172397066944E-2</v>
      </c>
      <c r="D849" s="6">
        <v>22889</v>
      </c>
      <c r="E849" s="6">
        <v>2271</v>
      </c>
      <c r="F849" s="6">
        <v>2095</v>
      </c>
      <c r="G849" s="6">
        <v>17208</v>
      </c>
      <c r="H849" s="13" t="s">
        <v>10</v>
      </c>
      <c r="I849" s="11" t="s">
        <v>7</v>
      </c>
      <c r="J849" s="1">
        <v>0.26032940985523106</v>
      </c>
      <c r="K849" s="1">
        <v>3.6778615384615382E-2</v>
      </c>
      <c r="L849" s="12">
        <v>0.13583224424669402</v>
      </c>
      <c r="M849" s="12">
        <v>0.14974079103943339</v>
      </c>
      <c r="N849" s="8">
        <f t="shared" si="39"/>
        <v>-8.3975085642309204E-3</v>
      </c>
      <c r="O849" s="8" t="str">
        <f t="shared" si="40"/>
        <v>-</v>
      </c>
      <c r="P849" s="8" t="str">
        <f t="shared" si="41"/>
        <v>anticyclic</v>
      </c>
    </row>
    <row r="850" spans="1:16" x14ac:dyDescent="0.2">
      <c r="A850" s="8" t="s">
        <v>127</v>
      </c>
      <c r="B850" s="8">
        <v>2006</v>
      </c>
      <c r="C850" s="1">
        <v>0.24978809944667044</v>
      </c>
      <c r="D850" s="6">
        <v>12981</v>
      </c>
      <c r="E850" s="6">
        <v>774</v>
      </c>
      <c r="F850" s="6">
        <v>282</v>
      </c>
      <c r="G850" s="6">
        <v>11349</v>
      </c>
      <c r="J850" s="1">
        <v>0.26032940985523106</v>
      </c>
      <c r="K850" s="1">
        <v>3.6778615384615382E-2</v>
      </c>
      <c r="L850" s="12">
        <v>0.13583224424669402</v>
      </c>
      <c r="M850" s="12">
        <v>0.14974079103943339</v>
      </c>
      <c r="N850" s="8">
        <f t="shared" si="39"/>
        <v>5.4864727082767108E-2</v>
      </c>
      <c r="O850" s="8" t="str">
        <f t="shared" si="40"/>
        <v>-</v>
      </c>
      <c r="P850" s="8" t="str">
        <f t="shared" si="41"/>
        <v>cyclic</v>
      </c>
    </row>
    <row r="851" spans="1:16" x14ac:dyDescent="0.2">
      <c r="A851" s="8" t="s">
        <v>105</v>
      </c>
      <c r="B851" s="8">
        <v>2006</v>
      </c>
      <c r="C851" s="1">
        <v>-4.400108923146951E-2</v>
      </c>
      <c r="D851" s="6">
        <v>876</v>
      </c>
      <c r="E851" s="6">
        <v>101</v>
      </c>
      <c r="F851" s="6">
        <v>20</v>
      </c>
      <c r="G851" s="6">
        <v>756</v>
      </c>
      <c r="H851" s="13" t="s">
        <v>36</v>
      </c>
      <c r="I851" s="11" t="s">
        <v>4</v>
      </c>
      <c r="J851" s="1">
        <v>0.26032940985523106</v>
      </c>
      <c r="K851" s="1">
        <v>3.6778615384615382E-2</v>
      </c>
      <c r="L851" s="12">
        <v>0.13583224424669402</v>
      </c>
      <c r="M851" s="12">
        <v>0.14974079103943339</v>
      </c>
      <c r="N851" s="8">
        <f t="shared" si="39"/>
        <v>-9.6646227637616801E-3</v>
      </c>
      <c r="O851" s="8" t="str">
        <f t="shared" si="40"/>
        <v>-</v>
      </c>
      <c r="P851" s="8" t="str">
        <f t="shared" si="41"/>
        <v>anticyclic</v>
      </c>
    </row>
    <row r="852" spans="1:16" x14ac:dyDescent="0.2">
      <c r="A852" s="8" t="s">
        <v>157</v>
      </c>
      <c r="B852" s="8">
        <v>2006</v>
      </c>
      <c r="C852" s="1">
        <v>0.28626319556445884</v>
      </c>
      <c r="D852" s="6">
        <v>273535</v>
      </c>
      <c r="E852" s="6">
        <v>16812</v>
      </c>
      <c r="F852" s="6">
        <v>37469</v>
      </c>
      <c r="G852" s="6">
        <v>219361</v>
      </c>
      <c r="H852" s="13" t="s">
        <v>12</v>
      </c>
      <c r="I852" s="11" t="s">
        <v>2</v>
      </c>
      <c r="J852" s="1">
        <v>0.26032940985523106</v>
      </c>
      <c r="K852" s="1">
        <v>3.6778615384615382E-2</v>
      </c>
      <c r="L852" s="12">
        <v>0.13583224424669402</v>
      </c>
      <c r="M852" s="12">
        <v>0.14974079103943339</v>
      </c>
      <c r="N852" s="8">
        <f t="shared" si="39"/>
        <v>6.2876302487092625E-2</v>
      </c>
      <c r="O852" s="8" t="str">
        <f t="shared" si="40"/>
        <v>profitable</v>
      </c>
      <c r="P852" s="8" t="str">
        <f t="shared" si="41"/>
        <v>cyclic</v>
      </c>
    </row>
    <row r="853" spans="1:16" x14ac:dyDescent="0.2">
      <c r="A853" s="8" t="s">
        <v>85</v>
      </c>
      <c r="B853" s="8">
        <v>2006</v>
      </c>
      <c r="C853" s="1">
        <v>0.13785921831741282</v>
      </c>
      <c r="D853" s="6">
        <v>33960</v>
      </c>
      <c r="E853" s="6">
        <v>5472</v>
      </c>
      <c r="F853" s="6">
        <v>111</v>
      </c>
      <c r="G853" s="6">
        <v>27825</v>
      </c>
      <c r="H853" s="13" t="s">
        <v>45</v>
      </c>
      <c r="I853" s="11" t="s">
        <v>2</v>
      </c>
      <c r="J853" s="1">
        <v>0.26032940985523106</v>
      </c>
      <c r="K853" s="1">
        <v>3.6778615384615382E-2</v>
      </c>
      <c r="L853" s="12">
        <v>0.13583224424669402</v>
      </c>
      <c r="M853" s="12">
        <v>0.14974079103943339</v>
      </c>
      <c r="N853" s="8">
        <f t="shared" si="39"/>
        <v>3.02800990342748E-2</v>
      </c>
      <c r="O853" s="8" t="str">
        <f t="shared" si="40"/>
        <v>-</v>
      </c>
      <c r="P853" s="8" t="str">
        <f t="shared" si="41"/>
        <v>cyclic</v>
      </c>
    </row>
    <row r="854" spans="1:16" x14ac:dyDescent="0.2">
      <c r="A854" s="8" t="s">
        <v>115</v>
      </c>
      <c r="B854" s="8">
        <v>2006</v>
      </c>
      <c r="C854" s="1">
        <v>0.11074822614090971</v>
      </c>
      <c r="D854" s="6">
        <v>3654</v>
      </c>
      <c r="E854" s="6">
        <v>369</v>
      </c>
      <c r="F854" s="6">
        <v>5.7</v>
      </c>
      <c r="G854" s="6">
        <v>2965</v>
      </c>
      <c r="H854" s="13" t="s">
        <v>155</v>
      </c>
      <c r="I854" s="11" t="s">
        <v>7</v>
      </c>
      <c r="J854" s="1">
        <v>0.26032940985523106</v>
      </c>
      <c r="K854" s="1">
        <v>3.6778615384615382E-2</v>
      </c>
      <c r="L854" s="12">
        <v>0.13583224424669402</v>
      </c>
      <c r="M854" s="12">
        <v>0.14974079103943339</v>
      </c>
      <c r="N854" s="8">
        <f t="shared" si="39"/>
        <v>2.4325302989139572E-2</v>
      </c>
      <c r="O854" s="8" t="str">
        <f t="shared" si="40"/>
        <v>-</v>
      </c>
      <c r="P854" s="8" t="str">
        <f t="shared" si="41"/>
        <v>cyclic</v>
      </c>
    </row>
    <row r="855" spans="1:16" x14ac:dyDescent="0.2">
      <c r="A855" s="8" t="s">
        <v>145</v>
      </c>
      <c r="B855" s="8">
        <v>2006</v>
      </c>
      <c r="C855" s="1">
        <v>4.5349551942563814E-2</v>
      </c>
      <c r="D855" s="6">
        <v>6665</v>
      </c>
      <c r="E855" s="6">
        <v>461</v>
      </c>
      <c r="F855" s="6">
        <v>357</v>
      </c>
      <c r="G855" s="6">
        <v>5510</v>
      </c>
      <c r="H855" s="13" t="s">
        <v>15</v>
      </c>
      <c r="I855" s="11" t="s">
        <v>7</v>
      </c>
      <c r="J855" s="1">
        <v>0.26032940985523106</v>
      </c>
      <c r="K855" s="1">
        <v>3.6778615384615382E-2</v>
      </c>
      <c r="L855" s="12">
        <v>0.13583224424669402</v>
      </c>
      <c r="M855" s="12">
        <v>0.14974079103943339</v>
      </c>
      <c r="N855" s="8">
        <f t="shared" si="39"/>
        <v>9.9608059637994895E-3</v>
      </c>
      <c r="O855" s="8" t="str">
        <f t="shared" si="40"/>
        <v>-</v>
      </c>
      <c r="P855" s="8" t="str">
        <f t="shared" si="41"/>
        <v>cyclic</v>
      </c>
    </row>
    <row r="856" spans="1:16" x14ac:dyDescent="0.2">
      <c r="A856" s="8" t="s">
        <v>153</v>
      </c>
      <c r="B856" s="8">
        <v>2006</v>
      </c>
      <c r="C856" s="1">
        <v>0.55701344223521188</v>
      </c>
      <c r="D856" s="6">
        <v>47322</v>
      </c>
      <c r="E856" s="6">
        <v>2830</v>
      </c>
      <c r="F856" s="6">
        <v>4706</v>
      </c>
      <c r="G856" s="6">
        <v>39745</v>
      </c>
      <c r="H856" s="13" t="s">
        <v>62</v>
      </c>
      <c r="I856" s="11" t="s">
        <v>17</v>
      </c>
      <c r="J856" s="1">
        <v>0.26032940985523106</v>
      </c>
      <c r="K856" s="1">
        <v>3.6778615384615382E-2</v>
      </c>
      <c r="L856" s="12">
        <v>0.13583224424669402</v>
      </c>
      <c r="M856" s="12">
        <v>0.14974079103943339</v>
      </c>
      <c r="N856" s="8">
        <f t="shared" si="39"/>
        <v>0.12234526207359284</v>
      </c>
      <c r="O856" s="8" t="str">
        <f t="shared" si="40"/>
        <v>profitable</v>
      </c>
      <c r="P856" s="8" t="str">
        <f t="shared" si="41"/>
        <v>cyclic</v>
      </c>
    </row>
    <row r="857" spans="1:16" x14ac:dyDescent="0.2">
      <c r="A857" s="8" t="s">
        <v>138</v>
      </c>
      <c r="B857" s="8">
        <v>2006</v>
      </c>
      <c r="C857" s="1">
        <v>0.17980243347023339</v>
      </c>
      <c r="D857" s="6">
        <v>37899</v>
      </c>
      <c r="E857" s="6">
        <v>2942</v>
      </c>
      <c r="F857" s="6">
        <v>2681</v>
      </c>
      <c r="G857" s="6">
        <v>31438</v>
      </c>
      <c r="H857" s="13" t="s">
        <v>28</v>
      </c>
      <c r="I857" s="11" t="s">
        <v>2</v>
      </c>
      <c r="J857" s="1">
        <v>0.26032940985523106</v>
      </c>
      <c r="K857" s="1">
        <v>3.6778615384615382E-2</v>
      </c>
      <c r="L857" s="12">
        <v>0.13583224424669402</v>
      </c>
      <c r="M857" s="12">
        <v>0.14974079103943339</v>
      </c>
      <c r="N857" s="8">
        <f t="shared" si="39"/>
        <v>3.949271988142844E-2</v>
      </c>
      <c r="O857" s="8" t="str">
        <f t="shared" si="40"/>
        <v>-</v>
      </c>
      <c r="P857" s="8" t="str">
        <f t="shared" si="41"/>
        <v>cyclic</v>
      </c>
    </row>
    <row r="858" spans="1:16" x14ac:dyDescent="0.2">
      <c r="A858" s="8" t="s">
        <v>113</v>
      </c>
      <c r="B858" s="8">
        <v>2006</v>
      </c>
      <c r="C858" s="1">
        <v>6.0772746959169295E-2</v>
      </c>
      <c r="D858" s="6">
        <v>1768</v>
      </c>
      <c r="E858" s="6">
        <v>122</v>
      </c>
      <c r="F858" s="6">
        <v>194</v>
      </c>
      <c r="G858" s="6">
        <v>1454</v>
      </c>
      <c r="H858" s="13" t="s">
        <v>29</v>
      </c>
      <c r="I858" s="11" t="s">
        <v>4</v>
      </c>
      <c r="J858" s="1">
        <v>0.26032940985523106</v>
      </c>
      <c r="K858" s="1">
        <v>3.6778615384615382E-2</v>
      </c>
      <c r="L858" s="12">
        <v>0.13583224424669402</v>
      </c>
      <c r="M858" s="12">
        <v>0.14974079103943339</v>
      </c>
      <c r="N858" s="8">
        <f t="shared" si="39"/>
        <v>1.3348434866877052E-2</v>
      </c>
      <c r="O858" s="8" t="str">
        <f t="shared" si="40"/>
        <v>-</v>
      </c>
      <c r="P858" s="8" t="str">
        <f t="shared" si="41"/>
        <v>cyclic</v>
      </c>
    </row>
    <row r="859" spans="1:16" x14ac:dyDescent="0.2">
      <c r="A859" s="8" t="s">
        <v>143</v>
      </c>
      <c r="B859" s="8">
        <v>2006</v>
      </c>
      <c r="C859" s="1">
        <v>0.16269291605304495</v>
      </c>
      <c r="D859" s="6">
        <v>2034</v>
      </c>
      <c r="E859" s="6">
        <v>162.80000000000001</v>
      </c>
      <c r="F859" s="6">
        <v>121</v>
      </c>
      <c r="G859" s="6">
        <v>1749</v>
      </c>
      <c r="H859" s="13" t="s">
        <v>8</v>
      </c>
      <c r="I859" s="11" t="s">
        <v>7</v>
      </c>
      <c r="J859" s="1">
        <v>0.26032940985523106</v>
      </c>
      <c r="K859" s="1">
        <v>3.6778615384615382E-2</v>
      </c>
      <c r="L859" s="12">
        <v>0.13583224424669402</v>
      </c>
      <c r="M859" s="12">
        <v>0.14974079103943339</v>
      </c>
      <c r="N859" s="8">
        <f t="shared" si="39"/>
        <v>3.5734698559790945E-2</v>
      </c>
      <c r="O859" s="8" t="str">
        <f t="shared" si="40"/>
        <v>-</v>
      </c>
      <c r="P859" s="8" t="str">
        <f t="shared" si="41"/>
        <v>cyclic</v>
      </c>
    </row>
    <row r="860" spans="1:16" x14ac:dyDescent="0.2">
      <c r="A860" s="8" t="s">
        <v>150</v>
      </c>
      <c r="B860" s="8">
        <v>2006</v>
      </c>
      <c r="C860" s="1">
        <v>-3.3673000932488782E-2</v>
      </c>
      <c r="D860" s="6">
        <v>132075.45000000001</v>
      </c>
      <c r="E860" s="6">
        <v>4709.05</v>
      </c>
      <c r="F860" s="6">
        <v>4497.7</v>
      </c>
      <c r="G860" s="6">
        <v>56735.95</v>
      </c>
      <c r="H860" s="13" t="s">
        <v>9</v>
      </c>
      <c r="I860" s="11" t="s">
        <v>2</v>
      </c>
      <c r="J860" s="1">
        <v>0.26032940985523106</v>
      </c>
      <c r="K860" s="1">
        <v>3.6778615384615382E-2</v>
      </c>
      <c r="L860" s="12">
        <v>0.13583224424669402</v>
      </c>
      <c r="M860" s="12">
        <v>0.14974079103943339</v>
      </c>
      <c r="N860" s="8">
        <f t="shared" si="39"/>
        <v>-7.3961089832191573E-3</v>
      </c>
      <c r="O860" s="8" t="str">
        <f t="shared" si="40"/>
        <v>-</v>
      </c>
      <c r="P860" s="8" t="str">
        <f t="shared" si="41"/>
        <v>anticyclic</v>
      </c>
    </row>
    <row r="861" spans="1:16" x14ac:dyDescent="0.2">
      <c r="A861" s="8" t="s">
        <v>130</v>
      </c>
      <c r="B861" s="8">
        <v>2006</v>
      </c>
      <c r="C861" s="1">
        <v>0.11411789993177322</v>
      </c>
      <c r="D861" s="6">
        <v>787000</v>
      </c>
      <c r="E861" s="6">
        <v>35463</v>
      </c>
      <c r="F861" s="6">
        <v>146598</v>
      </c>
      <c r="G861" s="6">
        <v>605059</v>
      </c>
      <c r="H861" s="13" t="s">
        <v>44</v>
      </c>
      <c r="I861" s="11" t="s">
        <v>7</v>
      </c>
      <c r="J861" s="1">
        <v>0.26032940985523106</v>
      </c>
      <c r="K861" s="1">
        <v>3.6778615384615382E-2</v>
      </c>
      <c r="L861" s="12">
        <v>0.13583224424669402</v>
      </c>
      <c r="M861" s="12">
        <v>0.14974079103943339</v>
      </c>
      <c r="N861" s="8">
        <f t="shared" si="39"/>
        <v>2.5065435258463921E-2</v>
      </c>
      <c r="O861" s="8" t="str">
        <f t="shared" si="40"/>
        <v>-</v>
      </c>
      <c r="P861" s="8" t="str">
        <f t="shared" si="41"/>
        <v>cyclic</v>
      </c>
    </row>
    <row r="862" spans="1:16" x14ac:dyDescent="0.2">
      <c r="A862" s="8" t="s">
        <v>119</v>
      </c>
      <c r="B862" s="8">
        <v>2007</v>
      </c>
      <c r="C862" s="1">
        <v>-0.72536403078473577</v>
      </c>
      <c r="D862" s="6">
        <v>756.3</v>
      </c>
      <c r="E862" s="6">
        <v>243.3</v>
      </c>
      <c r="F862" s="6">
        <v>512</v>
      </c>
      <c r="H862" s="13" t="s">
        <v>46</v>
      </c>
      <c r="I862" s="11" t="s">
        <v>4</v>
      </c>
      <c r="J862" s="1">
        <v>-0.26687689198918263</v>
      </c>
      <c r="K862" s="1">
        <v>4.0908307692307695E-2</v>
      </c>
      <c r="L862" s="12">
        <v>-0.45081127224969636</v>
      </c>
      <c r="M862" s="12">
        <v>-0.29780182086341306</v>
      </c>
      <c r="N862" s="8">
        <f t="shared" si="39"/>
        <v>7.0935520442775415E-2</v>
      </c>
      <c r="O862" s="8" t="str">
        <f t="shared" si="40"/>
        <v>-</v>
      </c>
      <c r="P862" s="8" t="str">
        <f t="shared" si="41"/>
        <v>cyclic</v>
      </c>
    </row>
    <row r="863" spans="1:16" x14ac:dyDescent="0.2">
      <c r="A863" s="8" t="s">
        <v>108</v>
      </c>
      <c r="B863" s="8">
        <v>2007</v>
      </c>
      <c r="C863" s="1">
        <v>-0.26528240800215386</v>
      </c>
      <c r="D863" s="6">
        <v>7472</v>
      </c>
      <c r="E863" s="6">
        <v>528</v>
      </c>
      <c r="F863" s="6">
        <v>498</v>
      </c>
      <c r="G863" s="6">
        <v>6084</v>
      </c>
      <c r="H863" s="13" t="s">
        <v>3</v>
      </c>
      <c r="I863" s="11" t="s">
        <v>4</v>
      </c>
      <c r="J863" s="1">
        <v>-0.26687689198918263</v>
      </c>
      <c r="K863" s="1">
        <v>4.0908307692307695E-2</v>
      </c>
      <c r="L863" s="12">
        <v>-0.45081127224969636</v>
      </c>
      <c r="M863" s="12">
        <v>-0.29780182086341306</v>
      </c>
      <c r="N863" s="8">
        <f t="shared" si="39"/>
        <v>2.5942760982492145E-2</v>
      </c>
      <c r="O863" s="8" t="str">
        <f t="shared" si="40"/>
        <v>profitable</v>
      </c>
      <c r="P863" s="8" t="str">
        <f t="shared" si="41"/>
        <v>cyclic</v>
      </c>
    </row>
    <row r="864" spans="1:16" x14ac:dyDescent="0.2">
      <c r="A864" s="8" t="s">
        <v>117</v>
      </c>
      <c r="B864" s="8">
        <v>2007</v>
      </c>
      <c r="C864" s="1">
        <v>-0.26101580933814006</v>
      </c>
      <c r="D864" s="6">
        <v>372</v>
      </c>
      <c r="E864" s="6">
        <v>147</v>
      </c>
      <c r="F864" s="6">
        <v>71</v>
      </c>
      <c r="G864" s="6">
        <v>155</v>
      </c>
      <c r="H864" s="13" t="s">
        <v>37</v>
      </c>
      <c r="I864" s="11" t="s">
        <v>4</v>
      </c>
      <c r="J864" s="1">
        <v>-0.26687689198918263</v>
      </c>
      <c r="K864" s="1">
        <v>4.0908307692307695E-2</v>
      </c>
      <c r="L864" s="12">
        <v>-0.45081127224969636</v>
      </c>
      <c r="M864" s="12">
        <v>-0.29780182086341306</v>
      </c>
      <c r="N864" s="8">
        <f t="shared" si="39"/>
        <v>2.5525517524162891E-2</v>
      </c>
      <c r="O864" s="8" t="str">
        <f t="shared" si="40"/>
        <v>profitable</v>
      </c>
      <c r="P864" s="8" t="str">
        <f t="shared" si="41"/>
        <v>cyclic</v>
      </c>
    </row>
    <row r="865" spans="1:16" x14ac:dyDescent="0.2">
      <c r="A865" s="8" t="s">
        <v>159</v>
      </c>
      <c r="B865" s="8">
        <v>2007</v>
      </c>
      <c r="C865" s="1">
        <v>-0.53091754944469882</v>
      </c>
      <c r="D865" s="6">
        <v>23568</v>
      </c>
      <c r="E865" s="6">
        <v>7795</v>
      </c>
      <c r="F865" s="6">
        <v>851</v>
      </c>
      <c r="G865" s="6">
        <v>109854</v>
      </c>
      <c r="H865" s="13" t="s">
        <v>8</v>
      </c>
      <c r="I865" s="11" t="s">
        <v>7</v>
      </c>
      <c r="J865" s="1">
        <v>-0.26687689198918263</v>
      </c>
      <c r="K865" s="1">
        <v>4.0908307692307695E-2</v>
      </c>
      <c r="L865" s="12">
        <v>-0.45081127224969636</v>
      </c>
      <c r="M865" s="12">
        <v>-0.29780182086341306</v>
      </c>
      <c r="N865" s="8">
        <f t="shared" si="39"/>
        <v>5.1920016824268451E-2</v>
      </c>
      <c r="O865" s="8" t="str">
        <f t="shared" si="40"/>
        <v>-</v>
      </c>
      <c r="P865" s="8" t="str">
        <f t="shared" si="41"/>
        <v>cyclic</v>
      </c>
    </row>
    <row r="866" spans="1:16" x14ac:dyDescent="0.2">
      <c r="A866" s="8" t="s">
        <v>120</v>
      </c>
      <c r="B866" s="8">
        <v>2007</v>
      </c>
      <c r="C866" s="1">
        <v>-0.47908078088926742</v>
      </c>
      <c r="H866" s="13" t="s">
        <v>49</v>
      </c>
      <c r="I866" s="11" t="s">
        <v>24</v>
      </c>
      <c r="J866" s="1">
        <v>-0.26687689198918263</v>
      </c>
      <c r="K866" s="1">
        <v>4.0908307692307695E-2</v>
      </c>
      <c r="L866" s="12">
        <v>-0.45081127224969636</v>
      </c>
      <c r="M866" s="12">
        <v>-0.29780182086341306</v>
      </c>
      <c r="N866" s="8">
        <f t="shared" si="39"/>
        <v>4.6850744018484047E-2</v>
      </c>
      <c r="O866" s="8" t="str">
        <f t="shared" si="40"/>
        <v>-</v>
      </c>
      <c r="P866" s="8" t="str">
        <f t="shared" si="41"/>
        <v>cyclic</v>
      </c>
    </row>
    <row r="867" spans="1:16" x14ac:dyDescent="0.2">
      <c r="A867" s="8" t="s">
        <v>141</v>
      </c>
      <c r="B867" s="8">
        <v>2007</v>
      </c>
      <c r="C867" s="1">
        <v>-0.44618462936963649</v>
      </c>
      <c r="D867" s="6">
        <v>45257</v>
      </c>
      <c r="E867" s="6">
        <v>3021</v>
      </c>
      <c r="F867" s="6">
        <v>3209</v>
      </c>
      <c r="G867" s="6">
        <v>39095</v>
      </c>
      <c r="J867" s="1">
        <v>-0.26687689198918263</v>
      </c>
      <c r="K867" s="1">
        <v>4.0908307692307695E-2</v>
      </c>
      <c r="L867" s="12">
        <v>-0.45081127224969636</v>
      </c>
      <c r="M867" s="12">
        <v>-0.29780182086341306</v>
      </c>
      <c r="N867" s="8">
        <f t="shared" si="39"/>
        <v>4.3633730864295922E-2</v>
      </c>
      <c r="O867" s="8" t="str">
        <f t="shared" si="40"/>
        <v>-</v>
      </c>
      <c r="P867" s="8" t="str">
        <f t="shared" si="41"/>
        <v>cyclic</v>
      </c>
    </row>
    <row r="868" spans="1:16" x14ac:dyDescent="0.2">
      <c r="A868" s="8" t="s">
        <v>133</v>
      </c>
      <c r="B868" s="8">
        <v>2007</v>
      </c>
      <c r="C868" s="1">
        <v>0.16260184264629315</v>
      </c>
      <c r="D868" s="6">
        <v>6207.2000000000007</v>
      </c>
      <c r="E868" s="6">
        <v>230</v>
      </c>
      <c r="F868" s="6">
        <v>243.7</v>
      </c>
      <c r="G868" s="6">
        <v>3775.85</v>
      </c>
      <c r="H868" s="13" t="s">
        <v>63</v>
      </c>
      <c r="I868" s="11" t="s">
        <v>7</v>
      </c>
      <c r="J868" s="1">
        <v>-0.26687689198918263</v>
      </c>
      <c r="K868" s="1">
        <v>4.0908307692307695E-2</v>
      </c>
      <c r="L868" s="12">
        <v>-0.45081127224969636</v>
      </c>
      <c r="M868" s="12">
        <v>-0.29780182086341306</v>
      </c>
      <c r="N868" s="8">
        <f t="shared" si="39"/>
        <v>-1.5901321051983712E-2</v>
      </c>
      <c r="O868" s="8" t="str">
        <f t="shared" si="40"/>
        <v>profitable</v>
      </c>
      <c r="P868" s="8" t="str">
        <f t="shared" si="41"/>
        <v>anticyclic</v>
      </c>
    </row>
    <row r="869" spans="1:16" x14ac:dyDescent="0.2">
      <c r="A869" s="8" t="s">
        <v>142</v>
      </c>
      <c r="B869" s="8">
        <v>2007</v>
      </c>
      <c r="C869" s="1">
        <v>-0.38188886727680338</v>
      </c>
      <c r="D869" s="6">
        <v>16020.400000000001</v>
      </c>
      <c r="E869" s="6">
        <v>1399.2999999999997</v>
      </c>
      <c r="F869" s="6">
        <v>624.20000000000005</v>
      </c>
      <c r="G869" s="6">
        <v>14018.2</v>
      </c>
      <c r="J869" s="1">
        <v>-0.26687689198918263</v>
      </c>
      <c r="K869" s="1">
        <v>4.0908307692307695E-2</v>
      </c>
      <c r="L869" s="12">
        <v>-0.45081127224969636</v>
      </c>
      <c r="M869" s="12">
        <v>-0.29780182086341306</v>
      </c>
      <c r="N869" s="8">
        <f t="shared" si="39"/>
        <v>3.7346055775987742E-2</v>
      </c>
      <c r="O869" s="8" t="str">
        <f t="shared" si="40"/>
        <v>-</v>
      </c>
      <c r="P869" s="8" t="str">
        <f t="shared" si="41"/>
        <v>cyclic</v>
      </c>
    </row>
    <row r="870" spans="1:16" x14ac:dyDescent="0.2">
      <c r="A870" s="8" t="s">
        <v>97</v>
      </c>
      <c r="B870" s="8">
        <v>2007</v>
      </c>
      <c r="C870" s="1">
        <v>-0.36938250847398707</v>
      </c>
      <c r="D870" s="6">
        <v>11905</v>
      </c>
      <c r="E870" s="6">
        <v>1041</v>
      </c>
      <c r="F870" s="6">
        <v>659</v>
      </c>
      <c r="G870" s="6">
        <v>10206</v>
      </c>
      <c r="J870" s="1">
        <v>-0.26687689198918263</v>
      </c>
      <c r="K870" s="1">
        <v>4.0908307692307695E-2</v>
      </c>
      <c r="L870" s="12">
        <v>-0.45081127224969636</v>
      </c>
      <c r="M870" s="12">
        <v>-0.29780182086341306</v>
      </c>
      <c r="N870" s="8">
        <f t="shared" si="39"/>
        <v>3.6123021502338828E-2</v>
      </c>
      <c r="O870" s="8" t="str">
        <f t="shared" si="40"/>
        <v>-</v>
      </c>
      <c r="P870" s="8" t="str">
        <f t="shared" si="41"/>
        <v>cyclic</v>
      </c>
    </row>
    <row r="871" spans="1:16" x14ac:dyDescent="0.2">
      <c r="A871" s="8" t="s">
        <v>125</v>
      </c>
      <c r="B871" s="8">
        <v>2007</v>
      </c>
      <c r="C871" s="1">
        <v>-0.3104629581612528</v>
      </c>
      <c r="D871" s="6">
        <v>13595</v>
      </c>
      <c r="E871" s="6">
        <v>1167</v>
      </c>
      <c r="F871" s="6">
        <v>553</v>
      </c>
      <c r="G871" s="6">
        <v>11875</v>
      </c>
      <c r="H871" s="13" t="s">
        <v>49</v>
      </c>
      <c r="I871" s="11" t="s">
        <v>24</v>
      </c>
      <c r="J871" s="1">
        <v>-0.26687689198918263</v>
      </c>
      <c r="K871" s="1">
        <v>4.0908307692307695E-2</v>
      </c>
      <c r="L871" s="12">
        <v>-0.45081127224969636</v>
      </c>
      <c r="M871" s="12">
        <v>-0.29780182086341306</v>
      </c>
      <c r="N871" s="8">
        <f t="shared" si="39"/>
        <v>3.036110226136611E-2</v>
      </c>
      <c r="O871" s="8" t="str">
        <f t="shared" si="40"/>
        <v>-</v>
      </c>
      <c r="P871" s="8" t="str">
        <f t="shared" si="41"/>
        <v>cyclic</v>
      </c>
    </row>
    <row r="872" spans="1:16" x14ac:dyDescent="0.2">
      <c r="A872" s="8" t="s">
        <v>111</v>
      </c>
      <c r="B872" s="8">
        <v>2007</v>
      </c>
      <c r="C872" s="1">
        <v>-0.42701092239682614</v>
      </c>
      <c r="D872" s="6">
        <v>23574</v>
      </c>
      <c r="E872" s="6">
        <v>1389</v>
      </c>
      <c r="F872" s="6">
        <v>2847</v>
      </c>
      <c r="G872" s="6">
        <v>20024</v>
      </c>
      <c r="H872" s="13" t="s">
        <v>18</v>
      </c>
      <c r="I872" s="11" t="s">
        <v>4</v>
      </c>
      <c r="J872" s="1">
        <v>-0.26687689198918263</v>
      </c>
      <c r="K872" s="1">
        <v>4.0908307692307695E-2</v>
      </c>
      <c r="L872" s="12">
        <v>-0.45081127224969636</v>
      </c>
      <c r="M872" s="12">
        <v>-0.29780182086341306</v>
      </c>
      <c r="N872" s="8">
        <f t="shared" si="39"/>
        <v>4.1758676649845623E-2</v>
      </c>
      <c r="O872" s="8" t="str">
        <f t="shared" si="40"/>
        <v>-</v>
      </c>
      <c r="P872" s="8" t="str">
        <f t="shared" si="41"/>
        <v>cyclic</v>
      </c>
    </row>
    <row r="873" spans="1:16" x14ac:dyDescent="0.2">
      <c r="A873" s="8" t="s">
        <v>121</v>
      </c>
      <c r="B873" s="8">
        <v>2007</v>
      </c>
      <c r="C873" s="1">
        <v>-0.80979147487028325</v>
      </c>
      <c r="D873" s="6">
        <v>34</v>
      </c>
      <c r="E873" s="6">
        <v>10.9</v>
      </c>
      <c r="F873" s="6">
        <v>9.6999999999999993</v>
      </c>
      <c r="H873" s="13" t="s">
        <v>50</v>
      </c>
      <c r="I873" s="11" t="s">
        <v>4</v>
      </c>
      <c r="J873" s="1">
        <v>-0.26687689198918263</v>
      </c>
      <c r="K873" s="1">
        <v>4.0908307692307695E-2</v>
      </c>
      <c r="L873" s="12">
        <v>-0.45081127224969636</v>
      </c>
      <c r="M873" s="12">
        <v>-0.29780182086341306</v>
      </c>
      <c r="N873" s="8">
        <f t="shared" si="39"/>
        <v>7.9191932991082403E-2</v>
      </c>
      <c r="O873" s="8" t="str">
        <f t="shared" si="40"/>
        <v>-</v>
      </c>
      <c r="P873" s="8" t="str">
        <f t="shared" si="41"/>
        <v>cyclic</v>
      </c>
    </row>
    <row r="874" spans="1:16" x14ac:dyDescent="0.2">
      <c r="A874" s="8" t="s">
        <v>112</v>
      </c>
      <c r="B874" s="8">
        <v>2007</v>
      </c>
      <c r="C874" s="1">
        <v>-0.17005271038477535</v>
      </c>
      <c r="D874" s="6">
        <v>6656</v>
      </c>
      <c r="E874" s="6">
        <v>445</v>
      </c>
      <c r="F874" s="6">
        <v>265</v>
      </c>
      <c r="G874" s="6">
        <v>5945</v>
      </c>
      <c r="H874" s="13" t="s">
        <v>27</v>
      </c>
      <c r="I874" s="11" t="s">
        <v>7</v>
      </c>
      <c r="J874" s="1">
        <v>-0.26687689198918263</v>
      </c>
      <c r="K874" s="1">
        <v>4.0908307692307695E-2</v>
      </c>
      <c r="L874" s="12">
        <v>-0.45081127224969636</v>
      </c>
      <c r="M874" s="12">
        <v>-0.29780182086341306</v>
      </c>
      <c r="N874" s="8">
        <f t="shared" si="39"/>
        <v>1.6629963717388181E-2</v>
      </c>
      <c r="O874" s="8" t="str">
        <f t="shared" si="40"/>
        <v>profitable</v>
      </c>
      <c r="P874" s="8" t="str">
        <f t="shared" si="41"/>
        <v>cyclic</v>
      </c>
    </row>
    <row r="875" spans="1:16" x14ac:dyDescent="0.2">
      <c r="A875" s="8" t="s">
        <v>109</v>
      </c>
      <c r="B875" s="8">
        <v>2007</v>
      </c>
      <c r="C875" s="1">
        <v>-0.29660133095935326</v>
      </c>
      <c r="D875" s="6">
        <v>25121</v>
      </c>
      <c r="E875" s="6">
        <v>2696</v>
      </c>
      <c r="F875" s="6">
        <v>1870</v>
      </c>
      <c r="G875" s="6">
        <v>18930</v>
      </c>
      <c r="H875" s="13" t="s">
        <v>10</v>
      </c>
      <c r="I875" s="11" t="s">
        <v>7</v>
      </c>
      <c r="J875" s="1">
        <v>-0.26687689198918263</v>
      </c>
      <c r="K875" s="1">
        <v>4.0908307692307695E-2</v>
      </c>
      <c r="L875" s="12">
        <v>-0.45081127224969636</v>
      </c>
      <c r="M875" s="12">
        <v>-0.29780182086341306</v>
      </c>
      <c r="N875" s="8">
        <f t="shared" si="39"/>
        <v>2.9005532233049827E-2</v>
      </c>
      <c r="O875" s="8" t="str">
        <f t="shared" si="40"/>
        <v>-</v>
      </c>
      <c r="P875" s="8" t="str">
        <f t="shared" si="41"/>
        <v>cyclic</v>
      </c>
    </row>
    <row r="876" spans="1:16" x14ac:dyDescent="0.2">
      <c r="A876" s="8" t="s">
        <v>127</v>
      </c>
      <c r="B876" s="8">
        <v>2007</v>
      </c>
      <c r="C876" s="1">
        <v>-0.40527999973297124</v>
      </c>
      <c r="D876" s="6">
        <v>14901</v>
      </c>
      <c r="E876" s="6">
        <v>894</v>
      </c>
      <c r="F876" s="6">
        <v>978</v>
      </c>
      <c r="G876" s="6">
        <v>13041</v>
      </c>
      <c r="J876" s="1">
        <v>-0.26687689198918263</v>
      </c>
      <c r="K876" s="1">
        <v>4.0908307692307695E-2</v>
      </c>
      <c r="L876" s="12">
        <v>-0.45081127224969636</v>
      </c>
      <c r="M876" s="12">
        <v>-0.29780182086341306</v>
      </c>
      <c r="N876" s="8">
        <f t="shared" si="39"/>
        <v>3.9633544656197436E-2</v>
      </c>
      <c r="O876" s="8" t="str">
        <f t="shared" si="40"/>
        <v>-</v>
      </c>
      <c r="P876" s="8" t="str">
        <f t="shared" si="41"/>
        <v>cyclic</v>
      </c>
    </row>
    <row r="877" spans="1:16" x14ac:dyDescent="0.2">
      <c r="A877" s="8" t="s">
        <v>105</v>
      </c>
      <c r="B877" s="8">
        <v>2007</v>
      </c>
      <c r="C877" s="1">
        <v>-7.7441310117718723E-2</v>
      </c>
      <c r="D877" s="6">
        <v>1093</v>
      </c>
      <c r="E877" s="6">
        <v>108</v>
      </c>
      <c r="F877" s="6">
        <v>22</v>
      </c>
      <c r="G877" s="6">
        <v>961</v>
      </c>
      <c r="H877" s="13" t="s">
        <v>36</v>
      </c>
      <c r="I877" s="11" t="s">
        <v>4</v>
      </c>
      <c r="J877" s="1">
        <v>-0.26687689198918263</v>
      </c>
      <c r="K877" s="1">
        <v>4.0908307692307695E-2</v>
      </c>
      <c r="L877" s="12">
        <v>-0.45081127224969636</v>
      </c>
      <c r="M877" s="12">
        <v>-0.29780182086341306</v>
      </c>
      <c r="N877" s="8">
        <f t="shared" si="39"/>
        <v>7.5732175898324773E-3</v>
      </c>
      <c r="O877" s="8" t="str">
        <f t="shared" si="40"/>
        <v>profitable</v>
      </c>
      <c r="P877" s="8" t="str">
        <f t="shared" si="41"/>
        <v>cyclic</v>
      </c>
    </row>
    <row r="878" spans="1:16" x14ac:dyDescent="0.2">
      <c r="A878" s="8" t="s">
        <v>157</v>
      </c>
      <c r="B878" s="8">
        <v>2007</v>
      </c>
      <c r="C878" s="1">
        <v>-0.28500959095011041</v>
      </c>
      <c r="D878" s="6">
        <v>291781</v>
      </c>
      <c r="E878" s="6">
        <v>18276</v>
      </c>
      <c r="F878" s="6">
        <v>30899</v>
      </c>
      <c r="G878" s="6">
        <v>242716</v>
      </c>
      <c r="H878" s="13" t="s">
        <v>15</v>
      </c>
      <c r="I878" s="11" t="s">
        <v>7</v>
      </c>
      <c r="J878" s="1">
        <v>-0.26687689198918263</v>
      </c>
      <c r="K878" s="1">
        <v>4.0908307692307695E-2</v>
      </c>
      <c r="L878" s="12">
        <v>-0.45081127224969636</v>
      </c>
      <c r="M878" s="12">
        <v>-0.29780182086341306</v>
      </c>
      <c r="N878" s="8">
        <f t="shared" si="39"/>
        <v>2.7871941269760107E-2</v>
      </c>
      <c r="O878" s="8" t="str">
        <f t="shared" si="40"/>
        <v>-</v>
      </c>
      <c r="P878" s="8" t="str">
        <f t="shared" si="41"/>
        <v>cyclic</v>
      </c>
    </row>
    <row r="879" spans="1:16" x14ac:dyDescent="0.2">
      <c r="A879" s="8" t="s">
        <v>122</v>
      </c>
      <c r="B879" s="8">
        <v>2007</v>
      </c>
      <c r="C879" s="1">
        <v>-0.25294117579984537</v>
      </c>
      <c r="D879" s="6">
        <v>1060</v>
      </c>
      <c r="E879" s="6">
        <v>29.999999999999996</v>
      </c>
      <c r="F879" s="6">
        <v>42</v>
      </c>
      <c r="G879" s="6">
        <v>986</v>
      </c>
      <c r="H879" s="13" t="s">
        <v>51</v>
      </c>
      <c r="I879" s="11" t="s">
        <v>4</v>
      </c>
      <c r="J879" s="1">
        <v>-0.26687689198918263</v>
      </c>
      <c r="K879" s="1">
        <v>4.0908307692307695E-2</v>
      </c>
      <c r="L879" s="12">
        <v>-0.45081127224969636</v>
      </c>
      <c r="M879" s="12">
        <v>-0.29780182086341306</v>
      </c>
      <c r="N879" s="8">
        <f t="shared" si="39"/>
        <v>2.4735874933526077E-2</v>
      </c>
      <c r="O879" s="8" t="str">
        <f t="shared" si="40"/>
        <v>profitable</v>
      </c>
      <c r="P879" s="8" t="str">
        <f t="shared" si="41"/>
        <v>cyclic</v>
      </c>
    </row>
    <row r="880" spans="1:16" x14ac:dyDescent="0.2">
      <c r="A880" s="8" t="s">
        <v>85</v>
      </c>
      <c r="B880" s="8">
        <v>2007</v>
      </c>
      <c r="C880" s="1">
        <v>-0.35115124985118612</v>
      </c>
      <c r="D880" s="6">
        <v>46117</v>
      </c>
      <c r="E880" s="6">
        <v>6755</v>
      </c>
      <c r="F880" s="6">
        <v>9835</v>
      </c>
      <c r="G880" s="6">
        <v>33001</v>
      </c>
      <c r="H880" s="13" t="s">
        <v>44</v>
      </c>
      <c r="I880" s="11" t="s">
        <v>7</v>
      </c>
      <c r="J880" s="1">
        <v>-0.26687689198918263</v>
      </c>
      <c r="K880" s="1">
        <v>4.0908307692307695E-2</v>
      </c>
      <c r="L880" s="12">
        <v>-0.45081127224969636</v>
      </c>
      <c r="M880" s="12">
        <v>-0.29780182086341306</v>
      </c>
      <c r="N880" s="8">
        <f t="shared" si="39"/>
        <v>3.4340132133898367E-2</v>
      </c>
      <c r="O880" s="8" t="str">
        <f t="shared" si="40"/>
        <v>-</v>
      </c>
      <c r="P880" s="8" t="str">
        <f t="shared" si="41"/>
        <v>cyclic</v>
      </c>
    </row>
    <row r="881" spans="1:16" x14ac:dyDescent="0.2">
      <c r="A881" s="8" t="s">
        <v>115</v>
      </c>
      <c r="B881" s="8">
        <v>2007</v>
      </c>
      <c r="C881" s="1">
        <v>-0.14453836516162649</v>
      </c>
      <c r="D881" s="6">
        <v>3754</v>
      </c>
      <c r="E881" s="6">
        <v>386</v>
      </c>
      <c r="F881" s="6">
        <v>321</v>
      </c>
      <c r="G881" s="6">
        <v>3046</v>
      </c>
      <c r="H881" s="13" t="s">
        <v>155</v>
      </c>
      <c r="I881" s="11" t="s">
        <v>7</v>
      </c>
      <c r="J881" s="1">
        <v>-0.26687689198918263</v>
      </c>
      <c r="K881" s="1">
        <v>4.0908307692307695E-2</v>
      </c>
      <c r="L881" s="12">
        <v>-0.45081127224969636</v>
      </c>
      <c r="M881" s="12">
        <v>-0.29780182086341306</v>
      </c>
      <c r="N881" s="8">
        <f t="shared" si="39"/>
        <v>1.4134839503408764E-2</v>
      </c>
      <c r="O881" s="8" t="str">
        <f t="shared" si="40"/>
        <v>profitable</v>
      </c>
      <c r="P881" s="8" t="str">
        <f t="shared" si="41"/>
        <v>cyclic</v>
      </c>
    </row>
    <row r="882" spans="1:16" x14ac:dyDescent="0.2">
      <c r="A882" s="8" t="s">
        <v>123</v>
      </c>
      <c r="B882" s="8">
        <v>2007</v>
      </c>
      <c r="C882" s="1">
        <v>-0.30650659090286581</v>
      </c>
      <c r="D882" s="6">
        <v>20</v>
      </c>
      <c r="E882" s="6">
        <v>6.3999999999999995</v>
      </c>
      <c r="F882" s="6">
        <v>9.6999999999999993</v>
      </c>
      <c r="H882" s="13" t="s">
        <v>52</v>
      </c>
      <c r="I882" s="11" t="s">
        <v>4</v>
      </c>
      <c r="J882" s="1">
        <v>-0.26687689198918263</v>
      </c>
      <c r="K882" s="1">
        <v>4.0908307692307695E-2</v>
      </c>
      <c r="L882" s="12">
        <v>-0.45081127224969636</v>
      </c>
      <c r="M882" s="12">
        <v>-0.29780182086341306</v>
      </c>
      <c r="N882" s="8">
        <f t="shared" si="39"/>
        <v>2.997419726108257E-2</v>
      </c>
      <c r="O882" s="8" t="str">
        <f t="shared" si="40"/>
        <v>-</v>
      </c>
      <c r="P882" s="8" t="str">
        <f t="shared" si="41"/>
        <v>cyclic</v>
      </c>
    </row>
    <row r="883" spans="1:16" x14ac:dyDescent="0.2">
      <c r="A883" s="8" t="s">
        <v>145</v>
      </c>
      <c r="B883" s="8">
        <v>2007</v>
      </c>
      <c r="C883" s="1">
        <v>-0.55235296998639238</v>
      </c>
      <c r="D883" s="6">
        <v>7582</v>
      </c>
      <c r="E883" s="6">
        <v>523</v>
      </c>
      <c r="F883" s="6">
        <v>348</v>
      </c>
      <c r="G883" s="6">
        <v>6270</v>
      </c>
      <c r="H883" s="13" t="s">
        <v>15</v>
      </c>
      <c r="I883" s="11" t="s">
        <v>7</v>
      </c>
      <c r="J883" s="1">
        <v>-0.26687689198918263</v>
      </c>
      <c r="K883" s="1">
        <v>4.0908307692307695E-2</v>
      </c>
      <c r="L883" s="12">
        <v>-0.45081127224969636</v>
      </c>
      <c r="M883" s="12">
        <v>-0.29780182086341306</v>
      </c>
      <c r="N883" s="8">
        <f t="shared" si="39"/>
        <v>5.4016250780603181E-2</v>
      </c>
      <c r="O883" s="8" t="str">
        <f t="shared" si="40"/>
        <v>-</v>
      </c>
      <c r="P883" s="8" t="str">
        <f t="shared" si="41"/>
        <v>cyclic</v>
      </c>
    </row>
    <row r="884" spans="1:16" x14ac:dyDescent="0.2">
      <c r="A884" s="8" t="s">
        <v>138</v>
      </c>
      <c r="B884" s="8">
        <v>2007</v>
      </c>
      <c r="C884" s="1">
        <v>-0.44578313922596446</v>
      </c>
      <c r="D884" s="6">
        <v>40180</v>
      </c>
      <c r="E884" s="6">
        <v>3364</v>
      </c>
      <c r="F884" s="6">
        <v>2827</v>
      </c>
      <c r="G884" s="6">
        <v>33994</v>
      </c>
      <c r="H884" s="13" t="s">
        <v>56</v>
      </c>
      <c r="I884" s="11" t="s">
        <v>2</v>
      </c>
      <c r="J884" s="1">
        <v>-0.26687689198918263</v>
      </c>
      <c r="K884" s="1">
        <v>4.0908307692307695E-2</v>
      </c>
      <c r="L884" s="12">
        <v>-0.45081127224969636</v>
      </c>
      <c r="M884" s="12">
        <v>-0.29780182086341306</v>
      </c>
      <c r="N884" s="8">
        <f t="shared" si="39"/>
        <v>4.3594467941011447E-2</v>
      </c>
      <c r="O884" s="8" t="str">
        <f t="shared" si="40"/>
        <v>-</v>
      </c>
      <c r="P884" s="8" t="str">
        <f t="shared" si="41"/>
        <v>cyclic</v>
      </c>
    </row>
    <row r="885" spans="1:16" x14ac:dyDescent="0.2">
      <c r="A885" s="8" t="s">
        <v>113</v>
      </c>
      <c r="B885" s="8">
        <v>2007</v>
      </c>
      <c r="C885" s="1">
        <v>-0.52475697612713057</v>
      </c>
      <c r="D885" s="6">
        <v>2089</v>
      </c>
      <c r="E885" s="6">
        <v>123.4</v>
      </c>
      <c r="F885" s="6">
        <v>246</v>
      </c>
      <c r="G885" s="6">
        <v>1721</v>
      </c>
      <c r="H885" s="13" t="s">
        <v>29</v>
      </c>
      <c r="I885" s="11" t="s">
        <v>4</v>
      </c>
      <c r="J885" s="1">
        <v>-0.26687689198918263</v>
      </c>
      <c r="K885" s="1">
        <v>4.0908307692307695E-2</v>
      </c>
      <c r="L885" s="12">
        <v>-0.45081127224969636</v>
      </c>
      <c r="M885" s="12">
        <v>-0.29780182086341306</v>
      </c>
      <c r="N885" s="8">
        <f t="shared" si="39"/>
        <v>5.1317555913662223E-2</v>
      </c>
      <c r="O885" s="8" t="str">
        <f t="shared" si="40"/>
        <v>-</v>
      </c>
      <c r="P885" s="8" t="str">
        <f t="shared" si="41"/>
        <v>cyclic</v>
      </c>
    </row>
    <row r="886" spans="1:16" x14ac:dyDescent="0.2">
      <c r="A886" s="8" t="s">
        <v>143</v>
      </c>
      <c r="B886" s="8">
        <v>2007</v>
      </c>
      <c r="C886" s="1">
        <v>-0.41228765131997924</v>
      </c>
      <c r="D886" s="6">
        <v>2277</v>
      </c>
      <c r="E886" s="6">
        <v>167.4</v>
      </c>
      <c r="F886" s="6">
        <v>131</v>
      </c>
      <c r="G886" s="6">
        <v>1979</v>
      </c>
      <c r="H886" s="13" t="s">
        <v>19</v>
      </c>
      <c r="I886" s="11" t="s">
        <v>4</v>
      </c>
      <c r="J886" s="1">
        <v>-0.26687689198918263</v>
      </c>
      <c r="K886" s="1">
        <v>4.0908307692307695E-2</v>
      </c>
      <c r="L886" s="12">
        <v>-0.45081127224969636</v>
      </c>
      <c r="M886" s="12">
        <v>-0.29780182086341306</v>
      </c>
      <c r="N886" s="8">
        <f t="shared" si="39"/>
        <v>4.0318843887079167E-2</v>
      </c>
      <c r="O886" s="8" t="str">
        <f t="shared" si="40"/>
        <v>-</v>
      </c>
      <c r="P886" s="8" t="str">
        <f t="shared" si="41"/>
        <v>cyclic</v>
      </c>
    </row>
    <row r="887" spans="1:16" x14ac:dyDescent="0.2">
      <c r="A887" s="8" t="s">
        <v>124</v>
      </c>
      <c r="B887" s="8">
        <v>2007</v>
      </c>
      <c r="C887" s="1">
        <v>-0.58842443729903537</v>
      </c>
      <c r="D887" s="6">
        <v>41</v>
      </c>
      <c r="E887" s="6">
        <v>19.3</v>
      </c>
      <c r="F887" s="6">
        <v>11.8</v>
      </c>
      <c r="H887" s="13" t="s">
        <v>54</v>
      </c>
      <c r="I887" s="11" t="s">
        <v>4</v>
      </c>
      <c r="J887" s="1">
        <v>-0.26687689198918263</v>
      </c>
      <c r="K887" s="1">
        <v>4.0908307692307695E-2</v>
      </c>
      <c r="L887" s="12">
        <v>-0.45081127224969636</v>
      </c>
      <c r="M887" s="12">
        <v>-0.29780182086341306</v>
      </c>
      <c r="N887" s="8">
        <f t="shared" si="39"/>
        <v>5.7543787573665156E-2</v>
      </c>
      <c r="O887" s="8" t="str">
        <f t="shared" si="40"/>
        <v>-</v>
      </c>
      <c r="P887" s="8" t="str">
        <f t="shared" si="41"/>
        <v>cyclic</v>
      </c>
    </row>
    <row r="888" spans="1:16" x14ac:dyDescent="0.2">
      <c r="A888" s="8" t="s">
        <v>150</v>
      </c>
      <c r="B888" s="8">
        <v>2007</v>
      </c>
      <c r="C888" s="1">
        <v>-0.16845441474975165</v>
      </c>
      <c r="D888" s="6">
        <v>142916</v>
      </c>
      <c r="E888" s="6">
        <v>5033</v>
      </c>
      <c r="F888" s="6">
        <v>3709</v>
      </c>
      <c r="G888" s="6">
        <v>62176</v>
      </c>
      <c r="H888" s="13" t="s">
        <v>51</v>
      </c>
      <c r="I888" s="11" t="s">
        <v>4</v>
      </c>
      <c r="J888" s="1">
        <v>-0.26687689198918263</v>
      </c>
      <c r="K888" s="1">
        <v>4.0908307692307695E-2</v>
      </c>
      <c r="L888" s="12">
        <v>-0.45081127224969636</v>
      </c>
      <c r="M888" s="12">
        <v>-0.29780182086341306</v>
      </c>
      <c r="N888" s="8">
        <f t="shared" si="39"/>
        <v>1.6473661601650286E-2</v>
      </c>
      <c r="O888" s="8" t="str">
        <f t="shared" si="40"/>
        <v>profitable</v>
      </c>
      <c r="P888" s="8" t="str">
        <f t="shared" si="41"/>
        <v>cyclic</v>
      </c>
    </row>
    <row r="889" spans="1:16" x14ac:dyDescent="0.2">
      <c r="A889" s="8" t="s">
        <v>130</v>
      </c>
      <c r="B889" s="8">
        <v>2007</v>
      </c>
      <c r="C889" s="1">
        <v>-0.40031937406460305</v>
      </c>
      <c r="D889" s="6">
        <v>823283</v>
      </c>
      <c r="E889" s="6">
        <v>39148</v>
      </c>
      <c r="F889" s="6">
        <v>141986</v>
      </c>
      <c r="G889" s="6">
        <v>4275</v>
      </c>
      <c r="H889" s="13" t="s">
        <v>44</v>
      </c>
      <c r="I889" s="11" t="s">
        <v>7</v>
      </c>
      <c r="J889" s="1">
        <v>-0.26687689198918263</v>
      </c>
      <c r="K889" s="1">
        <v>4.0908307692307695E-2</v>
      </c>
      <c r="L889" s="12">
        <v>-0.45081127224969636</v>
      </c>
      <c r="M889" s="12">
        <v>-0.29780182086341306</v>
      </c>
      <c r="N889" s="8">
        <f t="shared" si="39"/>
        <v>3.914843021906881E-2</v>
      </c>
      <c r="O889" s="8" t="str">
        <f t="shared" si="40"/>
        <v>-</v>
      </c>
      <c r="P889" s="8" t="str">
        <f t="shared" si="41"/>
        <v>cyclic</v>
      </c>
    </row>
    <row r="890" spans="1:16" x14ac:dyDescent="0.2">
      <c r="A890" s="8" t="s">
        <v>119</v>
      </c>
      <c r="B890" s="8">
        <v>2008</v>
      </c>
      <c r="C890" s="1">
        <v>9.6414464351060991E-2</v>
      </c>
      <c r="D890" s="6">
        <v>1093</v>
      </c>
      <c r="E890" s="6">
        <v>242.60000000000002</v>
      </c>
      <c r="F890" s="6">
        <v>850</v>
      </c>
      <c r="H890" s="13" t="s">
        <v>46</v>
      </c>
      <c r="I890" s="11" t="s">
        <v>4</v>
      </c>
      <c r="J890" s="1">
        <v>-0.11992470833227802</v>
      </c>
      <c r="K890" s="1">
        <v>2.4364384615384618E-2</v>
      </c>
      <c r="L890" s="12">
        <v>-0.14222477303857869</v>
      </c>
      <c r="M890" s="12">
        <v>-0.23285585007531479</v>
      </c>
      <c r="N890" s="8">
        <f t="shared" si="39"/>
        <v>-1.9757206718786516E-2</v>
      </c>
      <c r="O890" s="8" t="str">
        <f t="shared" si="40"/>
        <v>profitable</v>
      </c>
      <c r="P890" s="8" t="str">
        <f t="shared" si="41"/>
        <v>anticyclic</v>
      </c>
    </row>
    <row r="891" spans="1:16" x14ac:dyDescent="0.2">
      <c r="A891" s="8" t="s">
        <v>108</v>
      </c>
      <c r="B891" s="8">
        <v>2008</v>
      </c>
      <c r="C891" s="1">
        <v>-0.25175697920105966</v>
      </c>
      <c r="D891" s="6">
        <v>8076</v>
      </c>
      <c r="E891" s="6">
        <v>664</v>
      </c>
      <c r="F891" s="6">
        <v>288</v>
      </c>
      <c r="G891" s="6">
        <v>6699</v>
      </c>
      <c r="H891" s="13" t="s">
        <v>3</v>
      </c>
      <c r="I891" s="11" t="s">
        <v>4</v>
      </c>
      <c r="J891" s="1">
        <v>-0.11992470833227802</v>
      </c>
      <c r="K891" s="1">
        <v>2.4364384615384618E-2</v>
      </c>
      <c r="L891" s="12">
        <v>-0.14222477303857869</v>
      </c>
      <c r="M891" s="12">
        <v>-0.23285585007531479</v>
      </c>
      <c r="N891" s="8">
        <f t="shared" si="39"/>
        <v>5.1589921848876986E-2</v>
      </c>
      <c r="O891" s="8" t="str">
        <f t="shared" si="40"/>
        <v>-</v>
      </c>
      <c r="P891" s="8" t="str">
        <f t="shared" si="41"/>
        <v>cyclic</v>
      </c>
    </row>
    <row r="892" spans="1:16" x14ac:dyDescent="0.2">
      <c r="A892" s="8" t="s">
        <v>117</v>
      </c>
      <c r="B892" s="8">
        <v>2008</v>
      </c>
      <c r="C892" s="1">
        <v>-0.26706450960738815</v>
      </c>
      <c r="D892" s="6">
        <v>472</v>
      </c>
      <c r="E892" s="6">
        <v>221</v>
      </c>
      <c r="F892" s="6">
        <v>62</v>
      </c>
      <c r="G892" s="6">
        <v>189</v>
      </c>
      <c r="H892" s="13" t="s">
        <v>37</v>
      </c>
      <c r="I892" s="11" t="s">
        <v>4</v>
      </c>
      <c r="J892" s="1">
        <v>-0.11992470833227802</v>
      </c>
      <c r="K892" s="1">
        <v>2.4364384615384618E-2</v>
      </c>
      <c r="L892" s="12">
        <v>-0.14222477303857869</v>
      </c>
      <c r="M892" s="12">
        <v>-0.23285585007531479</v>
      </c>
      <c r="N892" s="8">
        <f t="shared" si="39"/>
        <v>5.4726733785006504E-2</v>
      </c>
      <c r="O892" s="8" t="str">
        <f t="shared" si="40"/>
        <v>-</v>
      </c>
      <c r="P892" s="8" t="str">
        <f t="shared" si="41"/>
        <v>cyclic</v>
      </c>
    </row>
    <row r="893" spans="1:16" x14ac:dyDescent="0.2">
      <c r="A893" s="8" t="s">
        <v>159</v>
      </c>
      <c r="B893" s="8">
        <v>2008</v>
      </c>
      <c r="C893" s="1">
        <v>-0.30854046121776607</v>
      </c>
      <c r="D893" s="6">
        <v>161983</v>
      </c>
      <c r="E893" s="6">
        <v>8665</v>
      </c>
      <c r="F893" s="6">
        <v>26245</v>
      </c>
      <c r="G893" s="6">
        <v>127090</v>
      </c>
      <c r="H893" s="13" t="s">
        <v>8</v>
      </c>
      <c r="I893" s="11" t="s">
        <v>7</v>
      </c>
      <c r="J893" s="1">
        <v>-0.11992470833227802</v>
      </c>
      <c r="K893" s="1">
        <v>2.4364384615384618E-2</v>
      </c>
      <c r="L893" s="12">
        <v>-0.14222477303857869</v>
      </c>
      <c r="M893" s="12">
        <v>-0.23285585007531479</v>
      </c>
      <c r="N893" s="8">
        <f t="shared" si="39"/>
        <v>6.3225966294776767E-2</v>
      </c>
      <c r="O893" s="8" t="str">
        <f t="shared" si="40"/>
        <v>-</v>
      </c>
      <c r="P893" s="8" t="str">
        <f t="shared" si="41"/>
        <v>cyclic</v>
      </c>
    </row>
    <row r="894" spans="1:16" x14ac:dyDescent="0.2">
      <c r="A894" s="8" t="s">
        <v>120</v>
      </c>
      <c r="B894" s="8">
        <v>2008</v>
      </c>
      <c r="C894" s="1">
        <v>-0.50045829514207152</v>
      </c>
      <c r="D894" s="6">
        <v>128393</v>
      </c>
      <c r="E894" s="6">
        <v>10672</v>
      </c>
      <c r="F894" s="6">
        <v>11384</v>
      </c>
      <c r="G894" s="6">
        <v>106337</v>
      </c>
      <c r="H894" s="13" t="s">
        <v>57</v>
      </c>
      <c r="I894" s="11" t="s">
        <v>24</v>
      </c>
      <c r="J894" s="1">
        <v>-0.11992470833227802</v>
      </c>
      <c r="K894" s="1">
        <v>2.4364384615384618E-2</v>
      </c>
      <c r="L894" s="12">
        <v>-0.14222477303857869</v>
      </c>
      <c r="M894" s="12">
        <v>-0.23285585007531479</v>
      </c>
      <c r="N894" s="8">
        <f t="shared" si="39"/>
        <v>0.10255367861870585</v>
      </c>
      <c r="O894" s="8" t="str">
        <f t="shared" si="40"/>
        <v>-</v>
      </c>
      <c r="P894" s="8" t="str">
        <f t="shared" si="41"/>
        <v>cyclic</v>
      </c>
    </row>
    <row r="895" spans="1:16" x14ac:dyDescent="0.2">
      <c r="A895" s="8" t="s">
        <v>141</v>
      </c>
      <c r="B895" s="8">
        <v>2008</v>
      </c>
      <c r="C895" s="1">
        <v>-5.4157142068658536E-2</v>
      </c>
      <c r="D895" s="6">
        <v>48544</v>
      </c>
      <c r="E895" s="6">
        <v>3061</v>
      </c>
      <c r="F895" s="6">
        <v>3335</v>
      </c>
      <c r="G895" s="6">
        <v>42240</v>
      </c>
      <c r="J895" s="1">
        <v>-0.11992470833227802</v>
      </c>
      <c r="K895" s="1">
        <v>2.4364384615384618E-2</v>
      </c>
      <c r="L895" s="12">
        <v>-0.14222477303857869</v>
      </c>
      <c r="M895" s="12">
        <v>-0.23285585007531479</v>
      </c>
      <c r="N895" s="8">
        <f t="shared" si="39"/>
        <v>1.1097856098159213E-2</v>
      </c>
      <c r="O895" s="8" t="str">
        <f t="shared" si="40"/>
        <v>profitable</v>
      </c>
      <c r="P895" s="8" t="str">
        <f t="shared" si="41"/>
        <v>cyclic</v>
      </c>
    </row>
    <row r="896" spans="1:16" x14ac:dyDescent="0.2">
      <c r="A896" s="8" t="s">
        <v>142</v>
      </c>
      <c r="B896" s="8">
        <v>2008</v>
      </c>
      <c r="C896" s="1">
        <v>-0.23677111442256307</v>
      </c>
      <c r="D896" s="6">
        <v>18941</v>
      </c>
      <c r="E896" s="6">
        <v>1658</v>
      </c>
      <c r="F896" s="6">
        <v>699</v>
      </c>
      <c r="G896" s="6">
        <v>16584</v>
      </c>
      <c r="J896" s="1">
        <v>-0.11992470833227802</v>
      </c>
      <c r="K896" s="1">
        <v>2.4364384615384618E-2</v>
      </c>
      <c r="L896" s="12">
        <v>-0.14222477303857869</v>
      </c>
      <c r="M896" s="12">
        <v>-0.23285585007531479</v>
      </c>
      <c r="N896" s="8">
        <f t="shared" si="39"/>
        <v>4.8519025482015816E-2</v>
      </c>
      <c r="O896" s="8" t="str">
        <f t="shared" si="40"/>
        <v>-</v>
      </c>
      <c r="P896" s="8" t="str">
        <f t="shared" si="41"/>
        <v>cyclic</v>
      </c>
    </row>
    <row r="897" spans="1:16" x14ac:dyDescent="0.2">
      <c r="A897" s="8" t="s">
        <v>97</v>
      </c>
      <c r="B897" s="8">
        <v>2008</v>
      </c>
      <c r="C897" s="1">
        <v>-0.16203473240808877</v>
      </c>
      <c r="D897" s="6">
        <v>12639</v>
      </c>
      <c r="E897" s="6">
        <v>1141</v>
      </c>
      <c r="F897" s="6">
        <v>630</v>
      </c>
      <c r="G897" s="6">
        <v>10870</v>
      </c>
      <c r="J897" s="1">
        <v>-0.11992470833227802</v>
      </c>
      <c r="K897" s="1">
        <v>2.4364384615384618E-2</v>
      </c>
      <c r="L897" s="12">
        <v>-0.14222477303857869</v>
      </c>
      <c r="M897" s="12">
        <v>-0.23285585007531479</v>
      </c>
      <c r="N897" s="8">
        <f t="shared" si="39"/>
        <v>3.3204081206666347E-2</v>
      </c>
      <c r="O897" s="8" t="str">
        <f t="shared" si="40"/>
        <v>-</v>
      </c>
      <c r="P897" s="8" t="str">
        <f t="shared" si="41"/>
        <v>cyclic</v>
      </c>
    </row>
    <row r="898" spans="1:16" x14ac:dyDescent="0.2">
      <c r="A898" s="8" t="s">
        <v>125</v>
      </c>
      <c r="B898" s="8">
        <v>2008</v>
      </c>
      <c r="C898" s="1">
        <v>0.10333930780420042</v>
      </c>
      <c r="D898" s="6">
        <v>14684</v>
      </c>
      <c r="E898" s="6">
        <v>1323</v>
      </c>
      <c r="F898" s="6">
        <v>559</v>
      </c>
      <c r="G898" s="6">
        <v>12801</v>
      </c>
      <c r="H898" s="13" t="s">
        <v>57</v>
      </c>
      <c r="I898" s="11" t="s">
        <v>24</v>
      </c>
      <c r="J898" s="1">
        <v>-0.11992470833227802</v>
      </c>
      <c r="K898" s="1">
        <v>2.4364384615384618E-2</v>
      </c>
      <c r="L898" s="12">
        <v>-0.14222477303857869</v>
      </c>
      <c r="M898" s="12">
        <v>-0.23285585007531479</v>
      </c>
      <c r="N898" s="8">
        <f t="shared" si="39"/>
        <v>-2.1176242384438746E-2</v>
      </c>
      <c r="O898" s="8" t="str">
        <f t="shared" si="40"/>
        <v>profitable</v>
      </c>
      <c r="P898" s="8" t="str">
        <f t="shared" si="41"/>
        <v>anticyclic</v>
      </c>
    </row>
    <row r="899" spans="1:16" x14ac:dyDescent="0.2">
      <c r="A899" s="8" t="s">
        <v>111</v>
      </c>
      <c r="B899" s="8">
        <v>2008</v>
      </c>
      <c r="C899" s="1">
        <v>-0.40944540727902945</v>
      </c>
      <c r="D899" s="6">
        <v>26232</v>
      </c>
      <c r="E899" s="6">
        <v>1542</v>
      </c>
      <c r="F899" s="6">
        <v>2689</v>
      </c>
      <c r="G899" s="6">
        <v>22001</v>
      </c>
      <c r="H899" s="13" t="s">
        <v>18</v>
      </c>
      <c r="I899" s="11" t="s">
        <v>4</v>
      </c>
      <c r="J899" s="1">
        <v>-0.11992470833227802</v>
      </c>
      <c r="K899" s="1">
        <v>2.4364384615384618E-2</v>
      </c>
      <c r="L899" s="12">
        <v>-0.14222477303857869</v>
      </c>
      <c r="M899" s="12">
        <v>-0.23285585007531479</v>
      </c>
      <c r="N899" s="8">
        <f t="shared" ref="N899:N962" si="42">C899/SUMIF(B:B,B899,C:C)</f>
        <v>8.3903360415034045E-2</v>
      </c>
      <c r="O899" s="8" t="str">
        <f t="shared" ref="O899:O962" si="43">IF(C899&gt;J899,IF(G899&gt;D899,"profitable and trusted","profitable"),"-")</f>
        <v>-</v>
      </c>
      <c r="P899" s="8" t="str">
        <f t="shared" ref="P899:P962" si="44">IF(  ((C899&gt;0)*(J899&lt;0))+((C899&lt;0)*(J899&gt;0)),"anticyclic","cyclic")</f>
        <v>cyclic</v>
      </c>
    </row>
    <row r="900" spans="1:16" x14ac:dyDescent="0.2">
      <c r="A900" s="8" t="s">
        <v>121</v>
      </c>
      <c r="B900" s="8">
        <v>2008</v>
      </c>
      <c r="C900" s="1">
        <v>-0.26657733166422298</v>
      </c>
      <c r="D900" s="6">
        <v>113</v>
      </c>
      <c r="E900" s="6">
        <v>89.5</v>
      </c>
      <c r="F900" s="6">
        <v>11.5</v>
      </c>
      <c r="H900" s="13" t="s">
        <v>50</v>
      </c>
      <c r="I900" s="11" t="s">
        <v>4</v>
      </c>
      <c r="J900" s="1">
        <v>-0.11992470833227802</v>
      </c>
      <c r="K900" s="1">
        <v>2.4364384615384618E-2</v>
      </c>
      <c r="L900" s="12">
        <v>-0.14222477303857869</v>
      </c>
      <c r="M900" s="12">
        <v>-0.23285585007531479</v>
      </c>
      <c r="N900" s="8">
        <f t="shared" si="42"/>
        <v>5.4626901509872969E-2</v>
      </c>
      <c r="O900" s="8" t="str">
        <f t="shared" si="43"/>
        <v>-</v>
      </c>
      <c r="P900" s="8" t="str">
        <f t="shared" si="44"/>
        <v>cyclic</v>
      </c>
    </row>
    <row r="901" spans="1:16" x14ac:dyDescent="0.2">
      <c r="A901" s="8" t="s">
        <v>112</v>
      </c>
      <c r="B901" s="8">
        <v>2008</v>
      </c>
      <c r="C901" s="1">
        <v>-0.17681344626651574</v>
      </c>
      <c r="D901" s="6">
        <v>7152</v>
      </c>
      <c r="E901" s="6">
        <v>463</v>
      </c>
      <c r="F901" s="6">
        <v>246</v>
      </c>
      <c r="G901" s="6">
        <v>6442</v>
      </c>
      <c r="H901" s="13" t="s">
        <v>27</v>
      </c>
      <c r="I901" s="11" t="s">
        <v>7</v>
      </c>
      <c r="J901" s="1">
        <v>-0.11992470833227802</v>
      </c>
      <c r="K901" s="1">
        <v>2.4364384615384618E-2</v>
      </c>
      <c r="L901" s="12">
        <v>-0.14222477303857869</v>
      </c>
      <c r="M901" s="12">
        <v>-0.23285585007531479</v>
      </c>
      <c r="N901" s="8">
        <f t="shared" si="42"/>
        <v>3.6232528304350434E-2</v>
      </c>
      <c r="O901" s="8" t="str">
        <f t="shared" si="43"/>
        <v>-</v>
      </c>
      <c r="P901" s="8" t="str">
        <f t="shared" si="44"/>
        <v>cyclic</v>
      </c>
    </row>
    <row r="902" spans="1:16" x14ac:dyDescent="0.2">
      <c r="A902" s="8" t="s">
        <v>109</v>
      </c>
      <c r="B902" s="8">
        <v>2008</v>
      </c>
      <c r="C902" s="1">
        <v>-8.0654983971681554E-2</v>
      </c>
      <c r="D902" s="6">
        <v>27303</v>
      </c>
      <c r="E902" s="6">
        <v>2835</v>
      </c>
      <c r="F902" s="6">
        <v>2150</v>
      </c>
      <c r="G902" s="6">
        <v>20531</v>
      </c>
      <c r="H902" s="13" t="s">
        <v>10</v>
      </c>
      <c r="I902" s="11" t="s">
        <v>7</v>
      </c>
      <c r="J902" s="1">
        <v>-0.11992470833227802</v>
      </c>
      <c r="K902" s="1">
        <v>2.4364384615384618E-2</v>
      </c>
      <c r="L902" s="12">
        <v>-0.14222477303857869</v>
      </c>
      <c r="M902" s="12">
        <v>-0.23285585007531479</v>
      </c>
      <c r="N902" s="8">
        <f t="shared" si="42"/>
        <v>1.6527781406601671E-2</v>
      </c>
      <c r="O902" s="8" t="str">
        <f t="shared" si="43"/>
        <v>profitable</v>
      </c>
      <c r="P902" s="8" t="str">
        <f t="shared" si="44"/>
        <v>cyclic</v>
      </c>
    </row>
    <row r="903" spans="1:16" x14ac:dyDescent="0.2">
      <c r="A903" s="8" t="s">
        <v>127</v>
      </c>
      <c r="B903" s="8">
        <v>2008</v>
      </c>
      <c r="C903" s="1">
        <v>6.764648135066266E-2</v>
      </c>
      <c r="D903" s="6">
        <v>17228</v>
      </c>
      <c r="E903" s="6">
        <v>1593</v>
      </c>
      <c r="F903" s="6">
        <v>1095</v>
      </c>
      <c r="G903" s="6">
        <v>14557</v>
      </c>
      <c r="J903" s="1">
        <v>-0.11992470833227802</v>
      </c>
      <c r="K903" s="1">
        <v>2.4364384615384618E-2</v>
      </c>
      <c r="L903" s="12">
        <v>-0.14222477303857869</v>
      </c>
      <c r="M903" s="12">
        <v>-0.23285585007531479</v>
      </c>
      <c r="N903" s="8">
        <f t="shared" si="42"/>
        <v>-1.3862085163665295E-2</v>
      </c>
      <c r="O903" s="8" t="str">
        <f t="shared" si="43"/>
        <v>profitable</v>
      </c>
      <c r="P903" s="8" t="str">
        <f t="shared" si="44"/>
        <v>anticyclic</v>
      </c>
    </row>
    <row r="904" spans="1:16" x14ac:dyDescent="0.2">
      <c r="A904" s="8" t="s">
        <v>105</v>
      </c>
      <c r="B904" s="8">
        <v>2008</v>
      </c>
      <c r="C904" s="1">
        <v>-0.11422053096563339</v>
      </c>
      <c r="D904" s="6">
        <v>1275</v>
      </c>
      <c r="E904" s="6">
        <v>134</v>
      </c>
      <c r="F904" s="6">
        <v>37</v>
      </c>
      <c r="G904" s="6">
        <v>1104</v>
      </c>
      <c r="H904" s="13" t="s">
        <v>36</v>
      </c>
      <c r="I904" s="11" t="s">
        <v>4</v>
      </c>
      <c r="J904" s="1">
        <v>-0.11992470833227802</v>
      </c>
      <c r="K904" s="1">
        <v>2.4364384615384618E-2</v>
      </c>
      <c r="L904" s="12">
        <v>-0.14222477303857869</v>
      </c>
      <c r="M904" s="12">
        <v>-0.23285585007531479</v>
      </c>
      <c r="N904" s="8">
        <f t="shared" si="42"/>
        <v>2.3406017520365363E-2</v>
      </c>
      <c r="O904" s="8" t="str">
        <f t="shared" si="43"/>
        <v>profitable</v>
      </c>
      <c r="P904" s="8" t="str">
        <f t="shared" si="44"/>
        <v>cyclic</v>
      </c>
    </row>
    <row r="905" spans="1:16" x14ac:dyDescent="0.2">
      <c r="A905" s="8" t="s">
        <v>157</v>
      </c>
      <c r="B905" s="8">
        <v>2008</v>
      </c>
      <c r="C905" s="1">
        <v>-0.34665747760165405</v>
      </c>
      <c r="D905" s="6">
        <v>572868</v>
      </c>
      <c r="E905" s="6">
        <v>51664</v>
      </c>
      <c r="F905" s="6">
        <v>58332</v>
      </c>
      <c r="G905" s="6">
        <v>441441</v>
      </c>
      <c r="H905" s="13" t="s">
        <v>15</v>
      </c>
      <c r="I905" s="11" t="s">
        <v>7</v>
      </c>
      <c r="J905" s="1">
        <v>-0.11992470833227802</v>
      </c>
      <c r="K905" s="1">
        <v>2.4364384615384618E-2</v>
      </c>
      <c r="L905" s="12">
        <v>-0.14222477303857869</v>
      </c>
      <c r="M905" s="12">
        <v>-0.23285585007531479</v>
      </c>
      <c r="N905" s="8">
        <f t="shared" si="42"/>
        <v>7.1036887376677266E-2</v>
      </c>
      <c r="O905" s="8" t="str">
        <f t="shared" si="43"/>
        <v>-</v>
      </c>
      <c r="P905" s="8" t="str">
        <f t="shared" si="44"/>
        <v>cyclic</v>
      </c>
    </row>
    <row r="906" spans="1:16" x14ac:dyDescent="0.2">
      <c r="A906" s="8" t="s">
        <v>122</v>
      </c>
      <c r="B906" s="8">
        <v>2008</v>
      </c>
      <c r="C906" s="1">
        <v>-0.30208302658440139</v>
      </c>
      <c r="D906" s="6">
        <v>1855</v>
      </c>
      <c r="E906" s="6">
        <v>63.599999999999994</v>
      </c>
      <c r="F906" s="6">
        <v>86</v>
      </c>
      <c r="G906" s="6">
        <v>1705</v>
      </c>
      <c r="H906" s="13" t="s">
        <v>51</v>
      </c>
      <c r="I906" s="11" t="s">
        <v>4</v>
      </c>
      <c r="J906" s="1">
        <v>-0.11992470833227802</v>
      </c>
      <c r="K906" s="1">
        <v>2.4364384615384618E-2</v>
      </c>
      <c r="L906" s="12">
        <v>-0.14222477303857869</v>
      </c>
      <c r="M906" s="12">
        <v>-0.23285585007531479</v>
      </c>
      <c r="N906" s="8">
        <f t="shared" si="42"/>
        <v>6.1902711824784643E-2</v>
      </c>
      <c r="O906" s="8" t="str">
        <f t="shared" si="43"/>
        <v>-</v>
      </c>
      <c r="P906" s="8" t="str">
        <f t="shared" si="44"/>
        <v>cyclic</v>
      </c>
    </row>
    <row r="907" spans="1:16" x14ac:dyDescent="0.2">
      <c r="A907" s="8" t="s">
        <v>85</v>
      </c>
      <c r="B907" s="8">
        <v>2008</v>
      </c>
      <c r="C907" s="1">
        <v>-0.11097990195926333</v>
      </c>
      <c r="D907" s="6">
        <v>57840</v>
      </c>
      <c r="E907" s="6">
        <v>7796</v>
      </c>
      <c r="F907" s="6">
        <v>7840</v>
      </c>
      <c r="G907" s="6">
        <v>42217</v>
      </c>
      <c r="H907" s="13" t="s">
        <v>14</v>
      </c>
      <c r="I907" s="11" t="s">
        <v>7</v>
      </c>
      <c r="J907" s="1">
        <v>-0.11992470833227802</v>
      </c>
      <c r="K907" s="1">
        <v>2.4364384615384618E-2</v>
      </c>
      <c r="L907" s="12">
        <v>-0.14222477303857869</v>
      </c>
      <c r="M907" s="12">
        <v>-0.23285585007531479</v>
      </c>
      <c r="N907" s="8">
        <f t="shared" si="42"/>
        <v>2.2741949347517141E-2</v>
      </c>
      <c r="O907" s="8" t="str">
        <f t="shared" si="43"/>
        <v>profitable</v>
      </c>
      <c r="P907" s="8" t="str">
        <f t="shared" si="44"/>
        <v>cyclic</v>
      </c>
    </row>
    <row r="908" spans="1:16" x14ac:dyDescent="0.2">
      <c r="A908" s="8" t="s">
        <v>123</v>
      </c>
      <c r="B908" s="8">
        <v>2008</v>
      </c>
      <c r="C908" s="1">
        <v>4.7883611703926965E-2</v>
      </c>
      <c r="D908" s="6">
        <v>32</v>
      </c>
      <c r="E908" s="6">
        <v>14.5</v>
      </c>
      <c r="F908" s="6">
        <v>10.5</v>
      </c>
      <c r="H908" s="13" t="s">
        <v>52</v>
      </c>
      <c r="I908" s="11" t="s">
        <v>4</v>
      </c>
      <c r="J908" s="1">
        <v>-0.11992470833227802</v>
      </c>
      <c r="K908" s="1">
        <v>2.4364384615384618E-2</v>
      </c>
      <c r="L908" s="12">
        <v>-0.14222477303857869</v>
      </c>
      <c r="M908" s="12">
        <v>-0.23285585007531479</v>
      </c>
      <c r="N908" s="8">
        <f t="shared" si="42"/>
        <v>-9.812287204458028E-3</v>
      </c>
      <c r="O908" s="8" t="str">
        <f t="shared" si="43"/>
        <v>profitable</v>
      </c>
      <c r="P908" s="8" t="str">
        <f t="shared" si="44"/>
        <v>anticyclic</v>
      </c>
    </row>
    <row r="909" spans="1:16" x14ac:dyDescent="0.2">
      <c r="A909" s="8" t="s">
        <v>145</v>
      </c>
      <c r="B909" s="8">
        <v>2008</v>
      </c>
      <c r="C909" s="1">
        <v>-0.22420810717523182</v>
      </c>
      <c r="D909" s="6">
        <v>8549</v>
      </c>
      <c r="E909" s="6">
        <v>551</v>
      </c>
      <c r="F909" s="6">
        <v>364</v>
      </c>
      <c r="G909" s="6">
        <v>7236</v>
      </c>
      <c r="H909" s="13" t="s">
        <v>15</v>
      </c>
      <c r="I909" s="11" t="s">
        <v>7</v>
      </c>
      <c r="J909" s="1">
        <v>-0.11992470833227802</v>
      </c>
      <c r="K909" s="1">
        <v>2.4364384615384618E-2</v>
      </c>
      <c r="L909" s="12">
        <v>-0.14222477303857869</v>
      </c>
      <c r="M909" s="12">
        <v>-0.23285585007531479</v>
      </c>
      <c r="N909" s="8">
        <f t="shared" si="42"/>
        <v>4.594461994166698E-2</v>
      </c>
      <c r="O909" s="8" t="str">
        <f t="shared" si="43"/>
        <v>-</v>
      </c>
      <c r="P909" s="8" t="str">
        <f t="shared" si="44"/>
        <v>cyclic</v>
      </c>
    </row>
    <row r="910" spans="1:16" x14ac:dyDescent="0.2">
      <c r="A910" s="8" t="s">
        <v>138</v>
      </c>
      <c r="B910" s="8">
        <v>2008</v>
      </c>
      <c r="C910" s="1">
        <v>-0.27601677573609407</v>
      </c>
      <c r="D910" s="6">
        <v>43627</v>
      </c>
      <c r="E910" s="6">
        <v>3486</v>
      </c>
      <c r="F910" s="6">
        <v>3334</v>
      </c>
      <c r="G910" s="6">
        <v>36818</v>
      </c>
      <c r="H910" s="13" t="s">
        <v>56</v>
      </c>
      <c r="I910" s="11" t="s">
        <v>2</v>
      </c>
      <c r="J910" s="1">
        <v>-0.11992470833227802</v>
      </c>
      <c r="K910" s="1">
        <v>2.4364384615384618E-2</v>
      </c>
      <c r="L910" s="12">
        <v>-0.14222477303857869</v>
      </c>
      <c r="M910" s="12">
        <v>-0.23285585007531479</v>
      </c>
      <c r="N910" s="8">
        <f t="shared" si="42"/>
        <v>5.6561227952421203E-2</v>
      </c>
      <c r="O910" s="8" t="str">
        <f t="shared" si="43"/>
        <v>-</v>
      </c>
      <c r="P910" s="8" t="str">
        <f t="shared" si="44"/>
        <v>cyclic</v>
      </c>
    </row>
    <row r="911" spans="1:16" x14ac:dyDescent="0.2">
      <c r="A911" s="8" t="s">
        <v>113</v>
      </c>
      <c r="B911" s="8">
        <v>2008</v>
      </c>
      <c r="C911" s="1">
        <v>-1.0669253152279455E-2</v>
      </c>
      <c r="D911" s="6">
        <v>2402</v>
      </c>
      <c r="E911" s="6">
        <v>115.6</v>
      </c>
      <c r="F911" s="6">
        <v>797</v>
      </c>
      <c r="G911" s="6">
        <v>1489</v>
      </c>
      <c r="H911" s="13" t="s">
        <v>29</v>
      </c>
      <c r="I911" s="11" t="s">
        <v>4</v>
      </c>
      <c r="J911" s="1">
        <v>-0.11992470833227802</v>
      </c>
      <c r="K911" s="1">
        <v>2.4364384615384618E-2</v>
      </c>
      <c r="L911" s="12">
        <v>-0.14222477303857869</v>
      </c>
      <c r="M911" s="12">
        <v>-0.23285585007531479</v>
      </c>
      <c r="N911" s="8">
        <f t="shared" si="42"/>
        <v>2.1863383412794968E-3</v>
      </c>
      <c r="O911" s="8" t="str">
        <f t="shared" si="43"/>
        <v>profitable</v>
      </c>
      <c r="P911" s="8" t="str">
        <f t="shared" si="44"/>
        <v>cyclic</v>
      </c>
    </row>
    <row r="912" spans="1:16" x14ac:dyDescent="0.2">
      <c r="A912" s="8" t="s">
        <v>143</v>
      </c>
      <c r="B912" s="8">
        <v>2008</v>
      </c>
      <c r="C912" s="1">
        <v>-0.16167153654387897</v>
      </c>
      <c r="D912" s="6">
        <v>2540</v>
      </c>
      <c r="E912" s="6">
        <v>167.6</v>
      </c>
      <c r="F912" s="6">
        <v>123</v>
      </c>
      <c r="G912" s="6">
        <v>2250</v>
      </c>
      <c r="H912" s="13" t="s">
        <v>19</v>
      </c>
      <c r="I912" s="11" t="s">
        <v>4</v>
      </c>
      <c r="J912" s="1">
        <v>-0.11992470833227802</v>
      </c>
      <c r="K912" s="1">
        <v>2.4364384615384618E-2</v>
      </c>
      <c r="L912" s="12">
        <v>-0.14222477303857869</v>
      </c>
      <c r="M912" s="12">
        <v>-0.23285585007531479</v>
      </c>
      <c r="N912" s="8">
        <f t="shared" si="42"/>
        <v>3.3129655280879182E-2</v>
      </c>
      <c r="O912" s="8" t="str">
        <f t="shared" si="43"/>
        <v>-</v>
      </c>
      <c r="P912" s="8" t="str">
        <f t="shared" si="44"/>
        <v>cyclic</v>
      </c>
    </row>
    <row r="913" spans="1:16" x14ac:dyDescent="0.2">
      <c r="A913" s="8" t="s">
        <v>124</v>
      </c>
      <c r="B913" s="8">
        <v>2008</v>
      </c>
      <c r="C913" s="1">
        <v>-0.18750000000000003</v>
      </c>
      <c r="D913" s="6">
        <v>103</v>
      </c>
      <c r="E913" s="6">
        <v>53.3</v>
      </c>
      <c r="F913" s="6">
        <v>42</v>
      </c>
      <c r="H913" s="13" t="s">
        <v>54</v>
      </c>
      <c r="I913" s="11" t="s">
        <v>4</v>
      </c>
      <c r="J913" s="1">
        <v>-0.11992470833227802</v>
      </c>
      <c r="K913" s="1">
        <v>2.4364384615384618E-2</v>
      </c>
      <c r="L913" s="12">
        <v>-0.14222477303857869</v>
      </c>
      <c r="M913" s="12">
        <v>-0.23285585007531479</v>
      </c>
      <c r="N913" s="8">
        <f t="shared" si="42"/>
        <v>3.8422411872598927E-2</v>
      </c>
      <c r="O913" s="8" t="str">
        <f t="shared" si="43"/>
        <v>-</v>
      </c>
      <c r="P913" s="8" t="str">
        <f t="shared" si="44"/>
        <v>cyclic</v>
      </c>
    </row>
    <row r="914" spans="1:16" x14ac:dyDescent="0.2">
      <c r="A914" s="8" t="s">
        <v>150</v>
      </c>
      <c r="B914" s="8">
        <v>2008</v>
      </c>
      <c r="C914" s="1">
        <v>-0.32527055406190003</v>
      </c>
      <c r="D914" s="6">
        <v>121238</v>
      </c>
      <c r="E914" s="6">
        <v>11913</v>
      </c>
      <c r="F914" s="6">
        <v>8371</v>
      </c>
      <c r="G914" s="6">
        <v>98718</v>
      </c>
      <c r="H914" s="13" t="s">
        <v>51</v>
      </c>
      <c r="I914" s="11" t="s">
        <v>4</v>
      </c>
      <c r="J914" s="1">
        <v>-0.11992470833227802</v>
      </c>
      <c r="K914" s="1">
        <v>2.4364384615384618E-2</v>
      </c>
      <c r="L914" s="12">
        <v>-0.14222477303857869</v>
      </c>
      <c r="M914" s="12">
        <v>-0.23285585007531479</v>
      </c>
      <c r="N914" s="8">
        <f t="shared" si="42"/>
        <v>6.665428905703881E-2</v>
      </c>
      <c r="O914" s="8" t="str">
        <f t="shared" si="43"/>
        <v>-</v>
      </c>
      <c r="P914" s="8" t="str">
        <f t="shared" si="44"/>
        <v>cyclic</v>
      </c>
    </row>
    <row r="915" spans="1:16" x14ac:dyDescent="0.2">
      <c r="A915" s="8" t="s">
        <v>130</v>
      </c>
      <c r="B915" s="8">
        <v>2008</v>
      </c>
      <c r="C915" s="1">
        <v>-0.42169664351393504</v>
      </c>
      <c r="D915" s="6">
        <v>1021758</v>
      </c>
      <c r="E915" s="6">
        <v>58441</v>
      </c>
      <c r="F915" s="6">
        <v>170755</v>
      </c>
      <c r="G915" s="6">
        <v>793101</v>
      </c>
      <c r="H915" s="13" t="s">
        <v>14</v>
      </c>
      <c r="I915" s="11" t="s">
        <v>7</v>
      </c>
      <c r="J915" s="1">
        <v>-0.11992470833227802</v>
      </c>
      <c r="K915" s="1">
        <v>2.4364384615384618E-2</v>
      </c>
      <c r="L915" s="12">
        <v>-0.14222477303857869</v>
      </c>
      <c r="M915" s="12">
        <v>-0.23285585007531479</v>
      </c>
      <c r="N915" s="8">
        <f t="shared" si="42"/>
        <v>8.6413877986052975E-2</v>
      </c>
      <c r="O915" s="8" t="str">
        <f t="shared" si="43"/>
        <v>-</v>
      </c>
      <c r="P915" s="8" t="str">
        <f t="shared" si="44"/>
        <v>cyclic</v>
      </c>
    </row>
    <row r="916" spans="1:16" x14ac:dyDescent="0.2">
      <c r="A916" s="8" t="s">
        <v>119</v>
      </c>
      <c r="B916" s="8">
        <v>2009</v>
      </c>
      <c r="C916" s="1">
        <v>-0.16847826086956527</v>
      </c>
      <c r="D916" s="6">
        <v>1177.5</v>
      </c>
      <c r="E916" s="6">
        <v>238.9</v>
      </c>
      <c r="F916" s="6">
        <v>938.1</v>
      </c>
      <c r="H916" s="13" t="s">
        <v>46</v>
      </c>
      <c r="I916" s="11" t="s">
        <v>4</v>
      </c>
      <c r="J916" s="1">
        <v>6.1681317050386646E-2</v>
      </c>
      <c r="K916" s="1">
        <v>7.1366923076923066E-3</v>
      </c>
      <c r="L916" s="12">
        <v>3.5566238954868275E-2</v>
      </c>
      <c r="M916" s="12">
        <v>0.10998782923969408</v>
      </c>
      <c r="N916" s="8">
        <f t="shared" si="42"/>
        <v>7.4668906024070836E-2</v>
      </c>
      <c r="O916" s="8" t="str">
        <f t="shared" si="43"/>
        <v>-</v>
      </c>
      <c r="P916" s="8" t="str">
        <f t="shared" si="44"/>
        <v>anticyclic</v>
      </c>
    </row>
    <row r="917" spans="1:16" x14ac:dyDescent="0.2">
      <c r="A917" s="8" t="s">
        <v>108</v>
      </c>
      <c r="B917" s="8">
        <v>2009</v>
      </c>
      <c r="C917" s="1">
        <v>-0.14328362039145306</v>
      </c>
      <c r="D917" s="6">
        <v>14640</v>
      </c>
      <c r="E917" s="6">
        <v>697.6</v>
      </c>
      <c r="F917" s="6">
        <v>304.20000000000005</v>
      </c>
      <c r="G917" s="6">
        <v>6503.9</v>
      </c>
      <c r="H917" s="13" t="s">
        <v>3</v>
      </c>
      <c r="I917" s="11" t="s">
        <v>4</v>
      </c>
      <c r="J917" s="1">
        <v>6.1681317050386646E-2</v>
      </c>
      <c r="K917" s="1">
        <v>7.1366923076923066E-3</v>
      </c>
      <c r="L917" s="12">
        <v>3.5566238954868275E-2</v>
      </c>
      <c r="M917" s="12">
        <v>0.10998782923969408</v>
      </c>
      <c r="N917" s="8">
        <f t="shared" si="42"/>
        <v>6.3502739941510969E-2</v>
      </c>
      <c r="O917" s="8" t="str">
        <f t="shared" si="43"/>
        <v>-</v>
      </c>
      <c r="P917" s="8" t="str">
        <f t="shared" si="44"/>
        <v>anticyclic</v>
      </c>
    </row>
    <row r="918" spans="1:16" x14ac:dyDescent="0.2">
      <c r="A918" s="8" t="s">
        <v>117</v>
      </c>
      <c r="B918" s="8">
        <v>2009</v>
      </c>
      <c r="C918" s="1">
        <v>5.817080789376089E-2</v>
      </c>
      <c r="D918" s="6">
        <v>873.9</v>
      </c>
      <c r="E918" s="6">
        <v>166.1</v>
      </c>
      <c r="F918" s="6">
        <v>205.70000000000002</v>
      </c>
      <c r="G918" s="6">
        <v>272.3</v>
      </c>
      <c r="H918" s="13" t="s">
        <v>37</v>
      </c>
      <c r="I918" s="11" t="s">
        <v>4</v>
      </c>
      <c r="J918" s="1">
        <v>6.1681317050386646E-2</v>
      </c>
      <c r="K918" s="1">
        <v>7.1366923076923066E-3</v>
      </c>
      <c r="L918" s="12">
        <v>3.5566238954868275E-2</v>
      </c>
      <c r="M918" s="12">
        <v>0.10998782923969408</v>
      </c>
      <c r="N918" s="8">
        <f t="shared" si="42"/>
        <v>-2.5781074457589856E-2</v>
      </c>
      <c r="O918" s="8" t="str">
        <f t="shared" si="43"/>
        <v>-</v>
      </c>
      <c r="P918" s="8" t="str">
        <f t="shared" si="44"/>
        <v>cyclic</v>
      </c>
    </row>
    <row r="919" spans="1:16" x14ac:dyDescent="0.2">
      <c r="A919" s="8" t="s">
        <v>159</v>
      </c>
      <c r="B919" s="8">
        <v>2009</v>
      </c>
      <c r="C919" s="1">
        <v>-0.2281144781144781</v>
      </c>
      <c r="D919" s="6">
        <v>404764.99999999994</v>
      </c>
      <c r="E919" s="6">
        <v>14824.099999999999</v>
      </c>
      <c r="F919" s="6">
        <v>29018.3</v>
      </c>
      <c r="G919" s="6">
        <v>169674.5</v>
      </c>
      <c r="H919" s="13" t="s">
        <v>8</v>
      </c>
      <c r="I919" s="11" t="s">
        <v>7</v>
      </c>
      <c r="J919" s="1">
        <v>6.1681317050386646E-2</v>
      </c>
      <c r="K919" s="1">
        <v>7.1366923076923066E-3</v>
      </c>
      <c r="L919" s="12">
        <v>3.5566238954868275E-2</v>
      </c>
      <c r="M919" s="12">
        <v>0.10998782923969408</v>
      </c>
      <c r="N919" s="8">
        <f t="shared" si="42"/>
        <v>0.1010994441724847</v>
      </c>
      <c r="O919" s="8" t="str">
        <f t="shared" si="43"/>
        <v>-</v>
      </c>
      <c r="P919" s="8" t="str">
        <f t="shared" si="44"/>
        <v>anticyclic</v>
      </c>
    </row>
    <row r="920" spans="1:16" x14ac:dyDescent="0.2">
      <c r="A920" s="8" t="s">
        <v>120</v>
      </c>
      <c r="B920" s="8">
        <v>2009</v>
      </c>
      <c r="C920" s="1">
        <v>-0.12432725090443886</v>
      </c>
      <c r="D920" s="6">
        <v>239882.40000000002</v>
      </c>
      <c r="E920" s="6">
        <v>9784</v>
      </c>
      <c r="F920" s="6">
        <v>9712.9</v>
      </c>
      <c r="G920" s="6">
        <v>101475.1</v>
      </c>
      <c r="H920" s="13" t="s">
        <v>64</v>
      </c>
      <c r="I920" s="11" t="s">
        <v>2</v>
      </c>
      <c r="J920" s="1">
        <v>6.1681317050386646E-2</v>
      </c>
      <c r="K920" s="1">
        <v>7.1366923076923066E-3</v>
      </c>
      <c r="L920" s="12">
        <v>3.5566238954868275E-2</v>
      </c>
      <c r="M920" s="12">
        <v>0.10998782923969408</v>
      </c>
      <c r="N920" s="8">
        <f t="shared" si="42"/>
        <v>5.5101351154151275E-2</v>
      </c>
      <c r="O920" s="8" t="str">
        <f t="shared" si="43"/>
        <v>-</v>
      </c>
      <c r="P920" s="8" t="str">
        <f t="shared" si="44"/>
        <v>anticyclic</v>
      </c>
    </row>
    <row r="921" spans="1:16" x14ac:dyDescent="0.2">
      <c r="A921" s="8" t="s">
        <v>141</v>
      </c>
      <c r="B921" s="8">
        <v>2009</v>
      </c>
      <c r="C921" s="1">
        <v>-8.5613432078926938E-2</v>
      </c>
      <c r="D921" s="6">
        <v>101696.40000000001</v>
      </c>
      <c r="E921" s="6">
        <v>2918.7</v>
      </c>
      <c r="F921" s="6">
        <v>2421</v>
      </c>
      <c r="G921" s="6">
        <v>46392.9</v>
      </c>
      <c r="J921" s="1">
        <v>6.1681317050386646E-2</v>
      </c>
      <c r="K921" s="1">
        <v>7.1366923076923066E-3</v>
      </c>
      <c r="L921" s="12">
        <v>3.5566238954868275E-2</v>
      </c>
      <c r="M921" s="12">
        <v>0.10998782923969408</v>
      </c>
      <c r="N921" s="8">
        <f t="shared" si="42"/>
        <v>3.794353812358451E-2</v>
      </c>
      <c r="O921" s="8" t="str">
        <f t="shared" si="43"/>
        <v>-</v>
      </c>
      <c r="P921" s="8" t="str">
        <f t="shared" si="44"/>
        <v>anticyclic</v>
      </c>
    </row>
    <row r="922" spans="1:16" x14ac:dyDescent="0.2">
      <c r="A922" s="8" t="s">
        <v>142</v>
      </c>
      <c r="B922" s="8">
        <v>2009</v>
      </c>
      <c r="C922" s="1">
        <v>0.14170139087709038</v>
      </c>
      <c r="D922" s="6">
        <v>43029.299999999996</v>
      </c>
      <c r="E922" s="6">
        <v>1590.3999999999999</v>
      </c>
      <c r="F922" s="6">
        <v>886.59999999999991</v>
      </c>
      <c r="G922" s="6">
        <v>19392.400000000001</v>
      </c>
      <c r="J922" s="1">
        <v>6.1681317050386646E-2</v>
      </c>
      <c r="K922" s="1">
        <v>7.1366923076923066E-3</v>
      </c>
      <c r="L922" s="12">
        <v>3.5566238954868275E-2</v>
      </c>
      <c r="M922" s="12">
        <v>0.10998782923969408</v>
      </c>
      <c r="N922" s="8">
        <f t="shared" si="42"/>
        <v>-6.2801502011426188E-2</v>
      </c>
      <c r="O922" s="8" t="str">
        <f t="shared" si="43"/>
        <v>profitable</v>
      </c>
      <c r="P922" s="8" t="str">
        <f t="shared" si="44"/>
        <v>cyclic</v>
      </c>
    </row>
    <row r="923" spans="1:16" x14ac:dyDescent="0.2">
      <c r="A923" s="8" t="s">
        <v>97</v>
      </c>
      <c r="B923" s="8">
        <v>2009</v>
      </c>
      <c r="C923" s="1">
        <v>2.4912162074495082E-2</v>
      </c>
      <c r="D923" s="6">
        <v>25166</v>
      </c>
      <c r="E923" s="6">
        <v>1175.45</v>
      </c>
      <c r="F923" s="6">
        <v>585</v>
      </c>
      <c r="G923" s="6">
        <v>11160</v>
      </c>
      <c r="J923" s="1">
        <v>6.1681317050386646E-2</v>
      </c>
      <c r="K923" s="1">
        <v>7.1366923076923066E-3</v>
      </c>
      <c r="L923" s="12">
        <v>3.5566238954868275E-2</v>
      </c>
      <c r="M923" s="12">
        <v>0.10998782923969408</v>
      </c>
      <c r="N923" s="8">
        <f t="shared" si="42"/>
        <v>-1.1040972759310597E-2</v>
      </c>
      <c r="O923" s="8" t="str">
        <f t="shared" si="43"/>
        <v>-</v>
      </c>
      <c r="P923" s="8" t="str">
        <f t="shared" si="44"/>
        <v>cyclic</v>
      </c>
    </row>
    <row r="924" spans="1:16" x14ac:dyDescent="0.2">
      <c r="A924" s="8" t="s">
        <v>125</v>
      </c>
      <c r="B924" s="8">
        <v>2009</v>
      </c>
      <c r="C924" s="1">
        <v>-6.2519905280900873E-2</v>
      </c>
      <c r="D924" s="6">
        <v>27526.6</v>
      </c>
      <c r="E924" s="6">
        <v>1306.5999999999999</v>
      </c>
      <c r="F924" s="6">
        <v>614.4</v>
      </c>
      <c r="G924" s="6">
        <v>12193</v>
      </c>
      <c r="H924" s="13" t="s">
        <v>64</v>
      </c>
      <c r="I924" s="11" t="s">
        <v>2</v>
      </c>
      <c r="J924" s="1">
        <v>6.1681317050386646E-2</v>
      </c>
      <c r="K924" s="1">
        <v>7.1366923076923066E-3</v>
      </c>
      <c r="L924" s="12">
        <v>3.5566238954868275E-2</v>
      </c>
      <c r="M924" s="12">
        <v>0.10998782923969408</v>
      </c>
      <c r="N924" s="8">
        <f t="shared" si="42"/>
        <v>2.7708577403155635E-2</v>
      </c>
      <c r="O924" s="8" t="str">
        <f t="shared" si="43"/>
        <v>-</v>
      </c>
      <c r="P924" s="8" t="str">
        <f t="shared" si="44"/>
        <v>anticyclic</v>
      </c>
    </row>
    <row r="925" spans="1:16" x14ac:dyDescent="0.2">
      <c r="A925" s="8" t="s">
        <v>111</v>
      </c>
      <c r="B925" s="8">
        <v>2009</v>
      </c>
      <c r="C925" s="1">
        <v>0.36880818546529931</v>
      </c>
      <c r="D925" s="6">
        <v>58414</v>
      </c>
      <c r="E925" s="6">
        <v>1748.4</v>
      </c>
      <c r="F925" s="6">
        <v>2958.3999999999996</v>
      </c>
      <c r="G925" s="6">
        <v>24678.5</v>
      </c>
      <c r="H925" s="13" t="s">
        <v>18</v>
      </c>
      <c r="I925" s="11" t="s">
        <v>4</v>
      </c>
      <c r="J925" s="1">
        <v>6.1681317050386646E-2</v>
      </c>
      <c r="K925" s="1">
        <v>7.1366923076923066E-3</v>
      </c>
      <c r="L925" s="12">
        <v>3.5566238954868275E-2</v>
      </c>
      <c r="M925" s="12">
        <v>0.10998782923969408</v>
      </c>
      <c r="N925" s="8">
        <f t="shared" si="42"/>
        <v>-0.16345434478776252</v>
      </c>
      <c r="O925" s="8" t="str">
        <f t="shared" si="43"/>
        <v>profitable</v>
      </c>
      <c r="P925" s="8" t="str">
        <f t="shared" si="44"/>
        <v>cyclic</v>
      </c>
    </row>
    <row r="926" spans="1:16" x14ac:dyDescent="0.2">
      <c r="A926" s="8" t="s">
        <v>121</v>
      </c>
      <c r="B926" s="8">
        <v>2009</v>
      </c>
      <c r="C926" s="1">
        <v>6.6225695385131095E-2</v>
      </c>
      <c r="D926" s="6">
        <v>108.2</v>
      </c>
      <c r="E926" s="6">
        <v>83.9</v>
      </c>
      <c r="F926" s="6">
        <v>14.1</v>
      </c>
      <c r="H926" s="13" t="s">
        <v>50</v>
      </c>
      <c r="I926" s="11" t="s">
        <v>4</v>
      </c>
      <c r="J926" s="1">
        <v>6.1681317050386646E-2</v>
      </c>
      <c r="K926" s="1">
        <v>7.1366923076923066E-3</v>
      </c>
      <c r="L926" s="12">
        <v>3.5566238954868275E-2</v>
      </c>
      <c r="M926" s="12">
        <v>0.10998782923969408</v>
      </c>
      <c r="N926" s="8">
        <f t="shared" si="42"/>
        <v>-2.9350969077960039E-2</v>
      </c>
      <c r="O926" s="8" t="str">
        <f t="shared" si="43"/>
        <v>profitable</v>
      </c>
      <c r="P926" s="8" t="str">
        <f t="shared" si="44"/>
        <v>cyclic</v>
      </c>
    </row>
    <row r="927" spans="1:16" x14ac:dyDescent="0.2">
      <c r="A927" s="8" t="s">
        <v>112</v>
      </c>
      <c r="B927" s="8">
        <v>2009</v>
      </c>
      <c r="C927" s="1">
        <v>-0.27201317049142415</v>
      </c>
      <c r="D927" s="6">
        <v>16442.899999999998</v>
      </c>
      <c r="E927" s="6">
        <v>779.90000000000009</v>
      </c>
      <c r="F927" s="6">
        <v>261.10000000000002</v>
      </c>
      <c r="G927" s="6">
        <v>7507.5</v>
      </c>
      <c r="H927" s="13" t="s">
        <v>27</v>
      </c>
      <c r="I927" s="11" t="s">
        <v>7</v>
      </c>
      <c r="J927" s="1">
        <v>6.1681317050386646E-2</v>
      </c>
      <c r="K927" s="1">
        <v>7.1366923076923066E-3</v>
      </c>
      <c r="L927" s="12">
        <v>3.5566238954868275E-2</v>
      </c>
      <c r="M927" s="12">
        <v>0.10998782923969408</v>
      </c>
      <c r="N927" s="8">
        <f t="shared" si="42"/>
        <v>0.12055517287454841</v>
      </c>
      <c r="O927" s="8" t="str">
        <f t="shared" si="43"/>
        <v>-</v>
      </c>
      <c r="P927" s="8" t="str">
        <f t="shared" si="44"/>
        <v>anticyclic</v>
      </c>
    </row>
    <row r="928" spans="1:16" x14ac:dyDescent="0.2">
      <c r="A928" s="8" t="s">
        <v>109</v>
      </c>
      <c r="B928" s="8">
        <v>2009</v>
      </c>
      <c r="C928" s="1">
        <v>-0.15848498247034767</v>
      </c>
      <c r="D928" s="6">
        <v>59158.299999999996</v>
      </c>
      <c r="E928" s="6">
        <v>3541.8</v>
      </c>
      <c r="F928" s="6">
        <v>2002.2</v>
      </c>
      <c r="G928" s="6">
        <v>23690.9</v>
      </c>
      <c r="H928" s="13" t="s">
        <v>10</v>
      </c>
      <c r="I928" s="11" t="s">
        <v>7</v>
      </c>
      <c r="J928" s="1">
        <v>6.1681317050386646E-2</v>
      </c>
      <c r="K928" s="1">
        <v>7.1366923076923066E-3</v>
      </c>
      <c r="L928" s="12">
        <v>3.5566238954868275E-2</v>
      </c>
      <c r="M928" s="12">
        <v>0.10998782923969408</v>
      </c>
      <c r="N928" s="8">
        <f t="shared" si="42"/>
        <v>7.023992413755166E-2</v>
      </c>
      <c r="O928" s="8" t="str">
        <f t="shared" si="43"/>
        <v>-</v>
      </c>
      <c r="P928" s="8" t="str">
        <f t="shared" si="44"/>
        <v>anticyclic</v>
      </c>
    </row>
    <row r="929" spans="1:16" x14ac:dyDescent="0.2">
      <c r="A929" s="8" t="s">
        <v>127</v>
      </c>
      <c r="B929" s="8">
        <v>2009</v>
      </c>
      <c r="C929" s="1">
        <v>-0.40706821168513918</v>
      </c>
      <c r="D929" s="6">
        <v>45140.700000000004</v>
      </c>
      <c r="E929" s="6">
        <v>1704.3999999999999</v>
      </c>
      <c r="F929" s="6">
        <v>1153.5</v>
      </c>
      <c r="G929" s="6">
        <v>20381.7</v>
      </c>
      <c r="J929" s="1">
        <v>6.1681317050386646E-2</v>
      </c>
      <c r="K929" s="1">
        <v>7.1366923076923066E-3</v>
      </c>
      <c r="L929" s="12">
        <v>3.5566238954868275E-2</v>
      </c>
      <c r="M929" s="12">
        <v>0.10998782923969408</v>
      </c>
      <c r="N929" s="8">
        <f t="shared" si="42"/>
        <v>0.1804110387110186</v>
      </c>
      <c r="O929" s="8" t="str">
        <f t="shared" si="43"/>
        <v>-</v>
      </c>
      <c r="P929" s="8" t="str">
        <f t="shared" si="44"/>
        <v>anticyclic</v>
      </c>
    </row>
    <row r="930" spans="1:16" x14ac:dyDescent="0.2">
      <c r="A930" s="8" t="s">
        <v>105</v>
      </c>
      <c r="B930" s="8">
        <v>2009</v>
      </c>
      <c r="C930" s="1">
        <v>-0.12099672800553619</v>
      </c>
      <c r="D930" s="6">
        <v>2578.6999999999998</v>
      </c>
      <c r="E930" s="6">
        <v>153.10000000000002</v>
      </c>
      <c r="F930" s="6">
        <v>32.9</v>
      </c>
      <c r="G930" s="6">
        <v>1173.4000000000001</v>
      </c>
      <c r="H930" s="13" t="s">
        <v>36</v>
      </c>
      <c r="I930" s="11" t="s">
        <v>4</v>
      </c>
      <c r="J930" s="1">
        <v>6.1681317050386646E-2</v>
      </c>
      <c r="K930" s="1">
        <v>7.1366923076923066E-3</v>
      </c>
      <c r="L930" s="12">
        <v>3.5566238954868275E-2</v>
      </c>
      <c r="M930" s="12">
        <v>0.10998782923969408</v>
      </c>
      <c r="N930" s="8">
        <f t="shared" si="42"/>
        <v>5.3625276436465828E-2</v>
      </c>
      <c r="O930" s="8" t="str">
        <f t="shared" si="43"/>
        <v>-</v>
      </c>
      <c r="P930" s="8" t="str">
        <f t="shared" si="44"/>
        <v>anticyclic</v>
      </c>
    </row>
    <row r="931" spans="1:16" x14ac:dyDescent="0.2">
      <c r="A931" s="8" t="s">
        <v>157</v>
      </c>
      <c r="B931" s="8">
        <v>2009</v>
      </c>
      <c r="C931" s="1">
        <v>-6.3743219574472265E-2</v>
      </c>
      <c r="D931" s="6">
        <v>1210950</v>
      </c>
      <c r="E931" s="6">
        <v>48954</v>
      </c>
      <c r="F931" s="6">
        <v>83189</v>
      </c>
      <c r="G931" s="6">
        <v>482642</v>
      </c>
      <c r="H931" s="13" t="s">
        <v>15</v>
      </c>
      <c r="I931" s="11" t="s">
        <v>7</v>
      </c>
      <c r="J931" s="1">
        <v>6.1681317050386646E-2</v>
      </c>
      <c r="K931" s="1">
        <v>7.1366923076923066E-3</v>
      </c>
      <c r="L931" s="12">
        <v>3.5566238954868275E-2</v>
      </c>
      <c r="M931" s="12">
        <v>0.10998782923969408</v>
      </c>
      <c r="N931" s="8">
        <f t="shared" si="42"/>
        <v>2.8250745511688657E-2</v>
      </c>
      <c r="O931" s="8" t="str">
        <f t="shared" si="43"/>
        <v>-</v>
      </c>
      <c r="P931" s="8" t="str">
        <f t="shared" si="44"/>
        <v>anticyclic</v>
      </c>
    </row>
    <row r="932" spans="1:16" x14ac:dyDescent="0.2">
      <c r="A932" s="8" t="s">
        <v>122</v>
      </c>
      <c r="B932" s="8">
        <v>2009</v>
      </c>
      <c r="C932" s="1">
        <v>-0.15099329959618241</v>
      </c>
      <c r="D932" s="6">
        <v>5677.4999999999982</v>
      </c>
      <c r="E932" s="6">
        <v>62.6</v>
      </c>
      <c r="F932" s="6">
        <v>118.9</v>
      </c>
      <c r="G932" s="6">
        <v>2697.1</v>
      </c>
      <c r="H932" s="13" t="s">
        <v>51</v>
      </c>
      <c r="I932" s="11" t="s">
        <v>4</v>
      </c>
      <c r="J932" s="1">
        <v>6.1681317050386646E-2</v>
      </c>
      <c r="K932" s="1">
        <v>7.1366923076923066E-3</v>
      </c>
      <c r="L932" s="12">
        <v>3.5566238954868275E-2</v>
      </c>
      <c r="M932" s="12">
        <v>0.10998782923969408</v>
      </c>
      <c r="N932" s="8">
        <f t="shared" si="42"/>
        <v>6.6919639599914676E-2</v>
      </c>
      <c r="O932" s="8" t="str">
        <f t="shared" si="43"/>
        <v>-</v>
      </c>
      <c r="P932" s="8" t="str">
        <f t="shared" si="44"/>
        <v>anticyclic</v>
      </c>
    </row>
    <row r="933" spans="1:16" x14ac:dyDescent="0.2">
      <c r="A933" s="8" t="s">
        <v>85</v>
      </c>
      <c r="B933" s="8">
        <v>2009</v>
      </c>
      <c r="C933" s="1">
        <v>-0.24614608035613889</v>
      </c>
      <c r="D933" s="6">
        <v>123484</v>
      </c>
      <c r="E933" s="6">
        <v>6753</v>
      </c>
      <c r="F933" s="6">
        <v>7351</v>
      </c>
      <c r="G933" s="6">
        <v>50373</v>
      </c>
      <c r="H933" s="13" t="s">
        <v>14</v>
      </c>
      <c r="I933" s="11" t="s">
        <v>7</v>
      </c>
      <c r="J933" s="1">
        <v>6.1681317050386646E-2</v>
      </c>
      <c r="K933" s="1">
        <v>7.1366923076923066E-3</v>
      </c>
      <c r="L933" s="12">
        <v>3.5566238954868275E-2</v>
      </c>
      <c r="M933" s="12">
        <v>0.10998782923969408</v>
      </c>
      <c r="N933" s="8">
        <f t="shared" si="42"/>
        <v>0.10909097973497704</v>
      </c>
      <c r="O933" s="8" t="str">
        <f t="shared" si="43"/>
        <v>-</v>
      </c>
      <c r="P933" s="8" t="str">
        <f t="shared" si="44"/>
        <v>anticyclic</v>
      </c>
    </row>
    <row r="934" spans="1:16" x14ac:dyDescent="0.2">
      <c r="A934" s="8" t="s">
        <v>123</v>
      </c>
      <c r="B934" s="8">
        <v>2009</v>
      </c>
      <c r="C934" s="1">
        <v>0.21271257617196401</v>
      </c>
      <c r="D934" s="6">
        <v>39</v>
      </c>
      <c r="E934" s="6">
        <v>24.1</v>
      </c>
      <c r="F934" s="6">
        <v>10.5</v>
      </c>
      <c r="H934" s="13" t="s">
        <v>52</v>
      </c>
      <c r="I934" s="11" t="s">
        <v>4</v>
      </c>
      <c r="J934" s="1">
        <v>6.1681317050386646E-2</v>
      </c>
      <c r="K934" s="1">
        <v>7.1366923076923066E-3</v>
      </c>
      <c r="L934" s="12">
        <v>3.5566238954868275E-2</v>
      </c>
      <c r="M934" s="12">
        <v>0.10998782923969408</v>
      </c>
      <c r="N934" s="8">
        <f t="shared" si="42"/>
        <v>-9.4273381493526404E-2</v>
      </c>
      <c r="O934" s="8" t="str">
        <f t="shared" si="43"/>
        <v>profitable</v>
      </c>
      <c r="P934" s="8" t="str">
        <f t="shared" si="44"/>
        <v>cyclic</v>
      </c>
    </row>
    <row r="935" spans="1:16" x14ac:dyDescent="0.2">
      <c r="A935" s="8" t="s">
        <v>145</v>
      </c>
      <c r="B935" s="8">
        <v>2009</v>
      </c>
      <c r="C935" s="1">
        <v>-0.34695963208993358</v>
      </c>
      <c r="D935" s="6">
        <v>17408.900000000001</v>
      </c>
      <c r="E935" s="6">
        <v>702.39999999999986</v>
      </c>
      <c r="F935" s="6">
        <v>392</v>
      </c>
      <c r="G935" s="6">
        <v>7516.6</v>
      </c>
      <c r="H935" s="13" t="s">
        <v>65</v>
      </c>
      <c r="I935" s="11" t="s">
        <v>24</v>
      </c>
      <c r="J935" s="1">
        <v>6.1681317050386646E-2</v>
      </c>
      <c r="K935" s="1">
        <v>7.1366923076923066E-3</v>
      </c>
      <c r="L935" s="12">
        <v>3.5566238954868275E-2</v>
      </c>
      <c r="M935" s="12">
        <v>0.10998782923969408</v>
      </c>
      <c r="N935" s="8">
        <f t="shared" si="42"/>
        <v>0.15377115141713468</v>
      </c>
      <c r="O935" s="8" t="str">
        <f t="shared" si="43"/>
        <v>-</v>
      </c>
      <c r="P935" s="8" t="str">
        <f t="shared" si="44"/>
        <v>anticyclic</v>
      </c>
    </row>
    <row r="936" spans="1:16" x14ac:dyDescent="0.2">
      <c r="A936" s="8" t="s">
        <v>138</v>
      </c>
      <c r="B936" s="8">
        <v>2009</v>
      </c>
      <c r="C936" s="1">
        <v>-0.17819478656842369</v>
      </c>
      <c r="D936" s="6">
        <v>86875.500000000015</v>
      </c>
      <c r="E936" s="6">
        <v>3252.5</v>
      </c>
      <c r="F936" s="6">
        <v>3112.5</v>
      </c>
      <c r="G936" s="6">
        <v>38537.599999999999</v>
      </c>
      <c r="H936" s="13" t="s">
        <v>64</v>
      </c>
      <c r="I936" s="11" t="s">
        <v>2</v>
      </c>
      <c r="J936" s="1">
        <v>6.1681317050386646E-2</v>
      </c>
      <c r="K936" s="1">
        <v>7.1366923076923066E-3</v>
      </c>
      <c r="L936" s="12">
        <v>3.5566238954868275E-2</v>
      </c>
      <c r="M936" s="12">
        <v>0.10998782923969408</v>
      </c>
      <c r="N936" s="8">
        <f t="shared" si="42"/>
        <v>7.89752321966221E-2</v>
      </c>
      <c r="O936" s="8" t="str">
        <f t="shared" si="43"/>
        <v>-</v>
      </c>
      <c r="P936" s="8" t="str">
        <f t="shared" si="44"/>
        <v>anticyclic</v>
      </c>
    </row>
    <row r="937" spans="1:16" x14ac:dyDescent="0.2">
      <c r="A937" s="8" t="s">
        <v>113</v>
      </c>
      <c r="B937" s="8">
        <v>2009</v>
      </c>
      <c r="C937" s="1">
        <v>-0.18224534668758924</v>
      </c>
      <c r="D937" s="6">
        <v>4001.6000000000004</v>
      </c>
      <c r="E937" s="6">
        <v>29.5</v>
      </c>
      <c r="F937" s="6">
        <v>952</v>
      </c>
      <c r="G937" s="6">
        <v>1362.1</v>
      </c>
      <c r="H937" s="13" t="s">
        <v>66</v>
      </c>
      <c r="I937" s="11" t="s">
        <v>4</v>
      </c>
      <c r="J937" s="1">
        <v>6.1681317050386646E-2</v>
      </c>
      <c r="K937" s="1">
        <v>7.1366923076923066E-3</v>
      </c>
      <c r="L937" s="12">
        <v>3.5566238954868275E-2</v>
      </c>
      <c r="M937" s="12">
        <v>0.10998782923969408</v>
      </c>
      <c r="N937" s="8">
        <f t="shared" si="42"/>
        <v>8.0770424593087878E-2</v>
      </c>
      <c r="O937" s="8" t="str">
        <f t="shared" si="43"/>
        <v>-</v>
      </c>
      <c r="P937" s="8" t="str">
        <f t="shared" si="44"/>
        <v>anticyclic</v>
      </c>
    </row>
    <row r="938" spans="1:16" x14ac:dyDescent="0.2">
      <c r="A938" s="8" t="s">
        <v>143</v>
      </c>
      <c r="B938" s="8">
        <v>2009</v>
      </c>
      <c r="C938" s="1">
        <v>-0.16543908227917525</v>
      </c>
      <c r="D938" s="6">
        <v>5349.5</v>
      </c>
      <c r="E938" s="6">
        <v>167.29999999999998</v>
      </c>
      <c r="F938" s="6">
        <v>113.30000000000001</v>
      </c>
      <c r="G938" s="6">
        <v>2461.4</v>
      </c>
      <c r="H938" s="13" t="s">
        <v>19</v>
      </c>
      <c r="I938" s="11" t="s">
        <v>4</v>
      </c>
      <c r="J938" s="1">
        <v>6.1681317050386646E-2</v>
      </c>
      <c r="K938" s="1">
        <v>7.1366923076923066E-3</v>
      </c>
      <c r="L938" s="12">
        <v>3.5566238954868275E-2</v>
      </c>
      <c r="M938" s="12">
        <v>0.10998782923969408</v>
      </c>
      <c r="N938" s="8">
        <f t="shared" si="42"/>
        <v>7.3321953963995323E-2</v>
      </c>
      <c r="O938" s="8" t="str">
        <f t="shared" si="43"/>
        <v>-</v>
      </c>
      <c r="P938" s="8" t="str">
        <f t="shared" si="44"/>
        <v>anticyclic</v>
      </c>
    </row>
    <row r="939" spans="1:16" x14ac:dyDescent="0.2">
      <c r="A939" s="8" t="s">
        <v>124</v>
      </c>
      <c r="B939" s="8">
        <v>2009</v>
      </c>
      <c r="C939" s="1">
        <v>0.13153846153846158</v>
      </c>
      <c r="D939" s="6">
        <v>125.4</v>
      </c>
      <c r="E939" s="6">
        <v>57.1</v>
      </c>
      <c r="F939" s="6">
        <v>47.5</v>
      </c>
      <c r="H939" s="13" t="s">
        <v>54</v>
      </c>
      <c r="I939" s="11" t="s">
        <v>4</v>
      </c>
      <c r="J939" s="1">
        <v>6.1681317050386646E-2</v>
      </c>
      <c r="K939" s="1">
        <v>7.1366923076923066E-3</v>
      </c>
      <c r="L939" s="12">
        <v>3.5566238954868275E-2</v>
      </c>
      <c r="M939" s="12">
        <v>0.10998782923969408</v>
      </c>
      <c r="N939" s="8">
        <f t="shared" si="42"/>
        <v>-5.829733149234155E-2</v>
      </c>
      <c r="O939" s="8" t="str">
        <f t="shared" si="43"/>
        <v>profitable</v>
      </c>
      <c r="P939" s="8" t="str">
        <f t="shared" si="44"/>
        <v>cyclic</v>
      </c>
    </row>
    <row r="940" spans="1:16" x14ac:dyDescent="0.2">
      <c r="A940" s="8" t="s">
        <v>150</v>
      </c>
      <c r="B940" s="8">
        <v>2009</v>
      </c>
      <c r="C940" s="1">
        <v>-0.21374627718192429</v>
      </c>
      <c r="D940" s="6">
        <v>230852.80000000002</v>
      </c>
      <c r="E940" s="6">
        <v>11140.199999999999</v>
      </c>
      <c r="F940" s="6">
        <v>7711.5999999999995</v>
      </c>
      <c r="G940" s="6">
        <v>101572.2</v>
      </c>
      <c r="H940" s="13" t="s">
        <v>64</v>
      </c>
      <c r="I940" s="11" t="s">
        <v>2</v>
      </c>
      <c r="J940" s="1">
        <v>6.1681317050386646E-2</v>
      </c>
      <c r="K940" s="1">
        <v>7.1366923076923066E-3</v>
      </c>
      <c r="L940" s="12">
        <v>3.5566238954868275E-2</v>
      </c>
      <c r="M940" s="12">
        <v>0.10998782923969408</v>
      </c>
      <c r="N940" s="8">
        <f t="shared" si="42"/>
        <v>9.4731513736649856E-2</v>
      </c>
      <c r="O940" s="8" t="str">
        <f t="shared" si="43"/>
        <v>-</v>
      </c>
      <c r="P940" s="8" t="str">
        <f t="shared" si="44"/>
        <v>anticyclic</v>
      </c>
    </row>
    <row r="941" spans="1:16" x14ac:dyDescent="0.2">
      <c r="A941" s="8" t="s">
        <v>130</v>
      </c>
      <c r="B941" s="8">
        <v>2009</v>
      </c>
      <c r="C941" s="1">
        <v>5.7960876426524935E-2</v>
      </c>
      <c r="D941" s="6">
        <v>2012679.7000000002</v>
      </c>
      <c r="E941" s="6">
        <v>54998.8</v>
      </c>
      <c r="F941" s="6">
        <v>216589.3</v>
      </c>
      <c r="G941" s="6">
        <v>770625.4</v>
      </c>
      <c r="H941" s="13" t="s">
        <v>14</v>
      </c>
      <c r="I941" s="11" t="s">
        <v>7</v>
      </c>
      <c r="J941" s="1">
        <v>6.1681317050386646E-2</v>
      </c>
      <c r="K941" s="1">
        <v>7.1366923076923066E-3</v>
      </c>
      <c r="L941" s="12">
        <v>3.5566238954868275E-2</v>
      </c>
      <c r="M941" s="12">
        <v>0.10998782923969408</v>
      </c>
      <c r="N941" s="8">
        <f t="shared" si="42"/>
        <v>-2.5688033652695313E-2</v>
      </c>
      <c r="O941" s="8" t="str">
        <f t="shared" si="43"/>
        <v>-</v>
      </c>
      <c r="P941" s="8" t="str">
        <f t="shared" si="44"/>
        <v>cyclic</v>
      </c>
    </row>
    <row r="942" spans="1:16" x14ac:dyDescent="0.2">
      <c r="A942" s="8" t="s">
        <v>119</v>
      </c>
      <c r="B942" s="8">
        <v>2010</v>
      </c>
      <c r="C942" s="1">
        <v>-0.32287581699346407</v>
      </c>
      <c r="D942" s="6">
        <v>1029.0999999999999</v>
      </c>
      <c r="E942" s="6">
        <v>236.8</v>
      </c>
      <c r="F942" s="6">
        <v>790.7</v>
      </c>
      <c r="H942" s="13" t="s">
        <v>63</v>
      </c>
      <c r="I942" s="11" t="s">
        <v>7</v>
      </c>
      <c r="J942" s="1">
        <v>0.2009822619710602</v>
      </c>
      <c r="K942" s="1">
        <v>1.3775000000000001E-2</v>
      </c>
      <c r="L942" s="12">
        <v>0.14595722412877168</v>
      </c>
      <c r="M942" s="12">
        <v>0.25221750183707414</v>
      </c>
      <c r="N942" s="8">
        <f t="shared" si="42"/>
        <v>0.10868072705151229</v>
      </c>
      <c r="O942" s="8" t="str">
        <f t="shared" si="43"/>
        <v>-</v>
      </c>
      <c r="P942" s="8" t="str">
        <f t="shared" si="44"/>
        <v>anticyclic</v>
      </c>
    </row>
    <row r="943" spans="1:16" x14ac:dyDescent="0.2">
      <c r="A943" s="8" t="s">
        <v>108</v>
      </c>
      <c r="B943" s="8">
        <v>2010</v>
      </c>
      <c r="C943" s="1">
        <v>-1.1951981363609584E-2</v>
      </c>
      <c r="D943" s="6">
        <v>12264.650000000001</v>
      </c>
      <c r="E943" s="6">
        <v>757.65</v>
      </c>
      <c r="F943" s="6">
        <v>258.14999999999998</v>
      </c>
      <c r="G943" s="6">
        <v>7270.85</v>
      </c>
      <c r="H943" s="13" t="s">
        <v>3</v>
      </c>
      <c r="I943" s="11" t="s">
        <v>4</v>
      </c>
      <c r="J943" s="1">
        <v>0.2009822619710602</v>
      </c>
      <c r="K943" s="1">
        <v>1.3775000000000001E-2</v>
      </c>
      <c r="L943" s="12">
        <v>0.14595722412877168</v>
      </c>
      <c r="M943" s="12">
        <v>0.25221750183707414</v>
      </c>
      <c r="N943" s="8">
        <f t="shared" si="42"/>
        <v>4.0230638404532768E-3</v>
      </c>
      <c r="O943" s="8" t="str">
        <f t="shared" si="43"/>
        <v>-</v>
      </c>
      <c r="P943" s="8" t="str">
        <f t="shared" si="44"/>
        <v>anticyclic</v>
      </c>
    </row>
    <row r="944" spans="1:16" x14ac:dyDescent="0.2">
      <c r="A944" s="8" t="s">
        <v>117</v>
      </c>
      <c r="B944" s="8">
        <v>2010</v>
      </c>
      <c r="C944" s="1">
        <v>-0.16993696944037767</v>
      </c>
      <c r="D944" s="6">
        <v>1056.9000000000001</v>
      </c>
      <c r="E944" s="6">
        <v>170.49999999999997</v>
      </c>
      <c r="F944" s="6">
        <v>706.7</v>
      </c>
      <c r="G944" s="6">
        <v>3228.8</v>
      </c>
      <c r="H944" s="13" t="s">
        <v>37</v>
      </c>
      <c r="I944" s="11" t="s">
        <v>4</v>
      </c>
      <c r="J944" s="1">
        <v>0.2009822619710602</v>
      </c>
      <c r="K944" s="1">
        <v>1.3775000000000001E-2</v>
      </c>
      <c r="L944" s="12">
        <v>0.14595722412877168</v>
      </c>
      <c r="M944" s="12">
        <v>0.25221750183707414</v>
      </c>
      <c r="N944" s="8">
        <f t="shared" si="42"/>
        <v>5.7201166577566055E-2</v>
      </c>
      <c r="O944" s="8" t="str">
        <f t="shared" si="43"/>
        <v>-</v>
      </c>
      <c r="P944" s="8" t="str">
        <f t="shared" si="44"/>
        <v>anticyclic</v>
      </c>
    </row>
    <row r="945" spans="1:16" x14ac:dyDescent="0.2">
      <c r="A945" s="8" t="s">
        <v>159</v>
      </c>
      <c r="B945" s="8">
        <v>2010</v>
      </c>
      <c r="C945" s="1">
        <v>-0.26402065634428962</v>
      </c>
      <c r="D945" s="6">
        <v>408900.60000000003</v>
      </c>
      <c r="E945" s="6">
        <v>17174.699999999997</v>
      </c>
      <c r="F945" s="6">
        <v>29210.199999999997</v>
      </c>
      <c r="G945" s="6">
        <v>178148.7</v>
      </c>
      <c r="H945" s="13" t="s">
        <v>8</v>
      </c>
      <c r="I945" s="11" t="s">
        <v>7</v>
      </c>
      <c r="J945" s="1">
        <v>0.2009822619710602</v>
      </c>
      <c r="K945" s="1">
        <v>1.3775000000000001E-2</v>
      </c>
      <c r="L945" s="12">
        <v>0.14595722412877168</v>
      </c>
      <c r="M945" s="12">
        <v>0.25221750183707414</v>
      </c>
      <c r="N945" s="8">
        <f t="shared" si="42"/>
        <v>8.8869947446995431E-2</v>
      </c>
      <c r="O945" s="8" t="str">
        <f t="shared" si="43"/>
        <v>-</v>
      </c>
      <c r="P945" s="8" t="str">
        <f t="shared" si="44"/>
        <v>anticyclic</v>
      </c>
    </row>
    <row r="946" spans="1:16" x14ac:dyDescent="0.2">
      <c r="A946" s="8" t="s">
        <v>120</v>
      </c>
      <c r="B946" s="8">
        <v>2010</v>
      </c>
      <c r="C946" s="1">
        <v>-0.49792140117193223</v>
      </c>
      <c r="D946" s="6">
        <v>260911.50000000003</v>
      </c>
      <c r="E946" s="6">
        <v>11532.8</v>
      </c>
      <c r="F946" s="6">
        <v>15993.4</v>
      </c>
      <c r="G946" s="6">
        <v>113603.5</v>
      </c>
      <c r="H946" s="13" t="s">
        <v>64</v>
      </c>
      <c r="I946" s="11" t="s">
        <v>2</v>
      </c>
      <c r="J946" s="1">
        <v>0.2009822619710602</v>
      </c>
      <c r="K946" s="1">
        <v>1.3775000000000001E-2</v>
      </c>
      <c r="L946" s="12">
        <v>0.14595722412877168</v>
      </c>
      <c r="M946" s="12">
        <v>0.25221750183707414</v>
      </c>
      <c r="N946" s="8">
        <f t="shared" si="42"/>
        <v>0.16760146485349428</v>
      </c>
      <c r="O946" s="8" t="str">
        <f t="shared" si="43"/>
        <v>-</v>
      </c>
      <c r="P946" s="8" t="str">
        <f t="shared" si="44"/>
        <v>anticyclic</v>
      </c>
    </row>
    <row r="947" spans="1:16" x14ac:dyDescent="0.2">
      <c r="A947" s="8" t="s">
        <v>141</v>
      </c>
      <c r="B947" s="8">
        <v>2010</v>
      </c>
      <c r="C947" s="1">
        <v>4.7519080541332751E-3</v>
      </c>
      <c r="D947" s="6">
        <v>111879.3</v>
      </c>
      <c r="E947" s="6">
        <v>3022.9</v>
      </c>
      <c r="F947" s="6">
        <v>6177.3</v>
      </c>
      <c r="G947" s="6">
        <v>49191.199999999997</v>
      </c>
      <c r="H947" s="13" t="s">
        <v>58</v>
      </c>
      <c r="I947" s="11" t="s">
        <v>2</v>
      </c>
      <c r="J947" s="1">
        <v>0.2009822619710602</v>
      </c>
      <c r="K947" s="1">
        <v>1.3775000000000001E-2</v>
      </c>
      <c r="L947" s="12">
        <v>0.14595722412877168</v>
      </c>
      <c r="M947" s="12">
        <v>0.25221750183707414</v>
      </c>
      <c r="N947" s="8">
        <f t="shared" si="42"/>
        <v>-1.5995029513641017E-3</v>
      </c>
      <c r="O947" s="8" t="str">
        <f t="shared" si="43"/>
        <v>-</v>
      </c>
      <c r="P947" s="8" t="str">
        <f t="shared" si="44"/>
        <v>cyclic</v>
      </c>
    </row>
    <row r="948" spans="1:16" x14ac:dyDescent="0.2">
      <c r="A948" s="8" t="s">
        <v>142</v>
      </c>
      <c r="B948" s="8">
        <v>2010</v>
      </c>
      <c r="C948" s="1">
        <v>-5.5174801550473405E-2</v>
      </c>
      <c r="D948" s="6">
        <v>46183.000000000007</v>
      </c>
      <c r="E948" s="6">
        <v>1802.1</v>
      </c>
      <c r="F948" s="6">
        <v>688.6</v>
      </c>
      <c r="G948" s="6">
        <v>20963.8</v>
      </c>
      <c r="J948" s="1">
        <v>0.2009822619710602</v>
      </c>
      <c r="K948" s="1">
        <v>1.3775000000000001E-2</v>
      </c>
      <c r="L948" s="12">
        <v>0.14595722412877168</v>
      </c>
      <c r="M948" s="12">
        <v>0.25221750183707414</v>
      </c>
      <c r="N948" s="8">
        <f t="shared" si="42"/>
        <v>1.8571962444464345E-2</v>
      </c>
      <c r="O948" s="8" t="str">
        <f t="shared" si="43"/>
        <v>-</v>
      </c>
      <c r="P948" s="8" t="str">
        <f t="shared" si="44"/>
        <v>anticyclic</v>
      </c>
    </row>
    <row r="949" spans="1:16" x14ac:dyDescent="0.2">
      <c r="A949" s="8" t="s">
        <v>97</v>
      </c>
      <c r="B949" s="8">
        <v>2010</v>
      </c>
      <c r="C949" s="1">
        <v>-0.10375729270812876</v>
      </c>
      <c r="D949" s="6">
        <v>26429.399999999998</v>
      </c>
      <c r="E949" s="6">
        <v>1206.5</v>
      </c>
      <c r="F949" s="6">
        <v>484.9</v>
      </c>
      <c r="G949" s="6">
        <v>11888.4</v>
      </c>
      <c r="J949" s="1">
        <v>0.2009822619710602</v>
      </c>
      <c r="K949" s="1">
        <v>1.3775000000000001E-2</v>
      </c>
      <c r="L949" s="12">
        <v>0.14595722412877168</v>
      </c>
      <c r="M949" s="12">
        <v>0.25221750183707414</v>
      </c>
      <c r="N949" s="8">
        <f t="shared" si="42"/>
        <v>3.4924938366146747E-2</v>
      </c>
      <c r="O949" s="8" t="str">
        <f t="shared" si="43"/>
        <v>-</v>
      </c>
      <c r="P949" s="8" t="str">
        <f t="shared" si="44"/>
        <v>anticyclic</v>
      </c>
    </row>
    <row r="950" spans="1:16" x14ac:dyDescent="0.2">
      <c r="A950" s="8" t="s">
        <v>125</v>
      </c>
      <c r="B950" s="8">
        <v>2010</v>
      </c>
      <c r="C950" s="1">
        <v>3.6983104386384628E-2</v>
      </c>
      <c r="D950" s="6">
        <v>28466.699999999997</v>
      </c>
      <c r="E950" s="6">
        <v>1323</v>
      </c>
      <c r="F950" s="6">
        <v>405.59999999999997</v>
      </c>
      <c r="G950" s="6">
        <v>12806</v>
      </c>
      <c r="H950" s="13" t="s">
        <v>64</v>
      </c>
      <c r="I950" s="11" t="s">
        <v>2</v>
      </c>
      <c r="J950" s="1">
        <v>0.2009822619710602</v>
      </c>
      <c r="K950" s="1">
        <v>1.3775000000000001E-2</v>
      </c>
      <c r="L950" s="12">
        <v>0.14595722412877168</v>
      </c>
      <c r="M950" s="12">
        <v>0.25221750183707414</v>
      </c>
      <c r="N950" s="8">
        <f t="shared" si="42"/>
        <v>-1.2448596214982609E-2</v>
      </c>
      <c r="O950" s="8" t="str">
        <f t="shared" si="43"/>
        <v>-</v>
      </c>
      <c r="P950" s="8" t="str">
        <f t="shared" si="44"/>
        <v>cyclic</v>
      </c>
    </row>
    <row r="951" spans="1:16" x14ac:dyDescent="0.2">
      <c r="A951" s="8" t="s">
        <v>111</v>
      </c>
      <c r="B951" s="8">
        <v>2010</v>
      </c>
      <c r="C951" s="1">
        <v>-1.2826658196579643E-2</v>
      </c>
      <c r="D951" s="6">
        <v>51383.3</v>
      </c>
      <c r="E951" s="6">
        <v>1849.6000000000001</v>
      </c>
      <c r="F951" s="6">
        <v>1796.1000000000001</v>
      </c>
      <c r="G951" s="6">
        <v>21575</v>
      </c>
      <c r="H951" s="13" t="s">
        <v>18</v>
      </c>
      <c r="I951" s="11" t="s">
        <v>4</v>
      </c>
      <c r="J951" s="1">
        <v>0.2009822619710602</v>
      </c>
      <c r="K951" s="1">
        <v>1.3775000000000001E-2</v>
      </c>
      <c r="L951" s="12">
        <v>0.14595722412877168</v>
      </c>
      <c r="M951" s="12">
        <v>0.25221750183707414</v>
      </c>
      <c r="N951" s="8">
        <f t="shared" si="42"/>
        <v>4.3174820320276072E-3</v>
      </c>
      <c r="O951" s="8" t="str">
        <f t="shared" si="43"/>
        <v>-</v>
      </c>
      <c r="P951" s="8" t="str">
        <f t="shared" si="44"/>
        <v>anticyclic</v>
      </c>
    </row>
    <row r="952" spans="1:16" x14ac:dyDescent="0.2">
      <c r="A952" s="8" t="s">
        <v>121</v>
      </c>
      <c r="B952" s="8">
        <v>2010</v>
      </c>
      <c r="C952" s="1">
        <v>5.8311325961262553E-2</v>
      </c>
      <c r="D952" s="6">
        <v>96.299999999999983</v>
      </c>
      <c r="E952" s="6">
        <v>68.100000000000009</v>
      </c>
      <c r="F952" s="6">
        <v>13.6</v>
      </c>
      <c r="H952" s="13" t="s">
        <v>50</v>
      </c>
      <c r="I952" s="11" t="s">
        <v>4</v>
      </c>
      <c r="J952" s="1">
        <v>0.2009822619710602</v>
      </c>
      <c r="K952" s="1">
        <v>1.3775000000000001E-2</v>
      </c>
      <c r="L952" s="12">
        <v>0.14595722412877168</v>
      </c>
      <c r="M952" s="12">
        <v>0.25221750183707414</v>
      </c>
      <c r="N952" s="8">
        <f t="shared" si="42"/>
        <v>-1.9627723623959186E-2</v>
      </c>
      <c r="O952" s="8" t="str">
        <f t="shared" si="43"/>
        <v>-</v>
      </c>
      <c r="P952" s="8" t="str">
        <f t="shared" si="44"/>
        <v>cyclic</v>
      </c>
    </row>
    <row r="953" spans="1:16" x14ac:dyDescent="0.2">
      <c r="A953" s="8" t="s">
        <v>112</v>
      </c>
      <c r="B953" s="8">
        <v>2010</v>
      </c>
      <c r="C953" s="1">
        <v>1.863413356211846E-2</v>
      </c>
      <c r="D953" s="6">
        <v>17580.399999999998</v>
      </c>
      <c r="E953" s="6">
        <v>759</v>
      </c>
      <c r="F953" s="6">
        <v>267.7</v>
      </c>
      <c r="G953" s="6">
        <v>8114</v>
      </c>
      <c r="H953" s="13" t="s">
        <v>27</v>
      </c>
      <c r="I953" s="11" t="s">
        <v>7</v>
      </c>
      <c r="J953" s="1">
        <v>0.2009822619710602</v>
      </c>
      <c r="K953" s="1">
        <v>1.3775000000000001E-2</v>
      </c>
      <c r="L953" s="12">
        <v>0.14595722412877168</v>
      </c>
      <c r="M953" s="12">
        <v>0.25221750183707414</v>
      </c>
      <c r="N953" s="8">
        <f t="shared" si="42"/>
        <v>-6.2722913173364602E-3</v>
      </c>
      <c r="O953" s="8" t="str">
        <f t="shared" si="43"/>
        <v>-</v>
      </c>
      <c r="P953" s="8" t="str">
        <f t="shared" si="44"/>
        <v>cyclic</v>
      </c>
    </row>
    <row r="954" spans="1:16" x14ac:dyDescent="0.2">
      <c r="A954" s="8" t="s">
        <v>109</v>
      </c>
      <c r="B954" s="8">
        <v>2010</v>
      </c>
      <c r="C954" s="1">
        <v>6.7795413211343289E-2</v>
      </c>
      <c r="D954" s="6">
        <v>68297</v>
      </c>
      <c r="E954" s="6">
        <v>3811.1</v>
      </c>
      <c r="F954" s="6">
        <v>405</v>
      </c>
      <c r="G954" s="6">
        <v>27044.799999999999</v>
      </c>
      <c r="H954" s="13" t="s">
        <v>10</v>
      </c>
      <c r="I954" s="11" t="s">
        <v>7</v>
      </c>
      <c r="J954" s="1">
        <v>0.2009822619710602</v>
      </c>
      <c r="K954" s="1">
        <v>1.3775000000000001E-2</v>
      </c>
      <c r="L954" s="12">
        <v>0.14595722412877168</v>
      </c>
      <c r="M954" s="12">
        <v>0.25221750183707414</v>
      </c>
      <c r="N954" s="8">
        <f t="shared" si="42"/>
        <v>-2.2820088748596618E-2</v>
      </c>
      <c r="O954" s="8" t="str">
        <f t="shared" si="43"/>
        <v>-</v>
      </c>
      <c r="P954" s="8" t="str">
        <f t="shared" si="44"/>
        <v>cyclic</v>
      </c>
    </row>
    <row r="955" spans="1:16" x14ac:dyDescent="0.2">
      <c r="A955" s="8" t="s">
        <v>127</v>
      </c>
      <c r="B955" s="8">
        <v>2010</v>
      </c>
      <c r="C955" s="1">
        <v>-0.19810828464449268</v>
      </c>
      <c r="D955" s="6">
        <v>47612</v>
      </c>
      <c r="E955" s="6">
        <v>1927</v>
      </c>
      <c r="F955" s="6">
        <v>984.1</v>
      </c>
      <c r="G955" s="6">
        <v>21687.1</v>
      </c>
      <c r="J955" s="1">
        <v>0.2009822619710602</v>
      </c>
      <c r="K955" s="1">
        <v>1.3775000000000001E-2</v>
      </c>
      <c r="L955" s="12">
        <v>0.14595722412877168</v>
      </c>
      <c r="M955" s="12">
        <v>0.25221750183707414</v>
      </c>
      <c r="N955" s="8">
        <f t="shared" si="42"/>
        <v>6.6683694711416719E-2</v>
      </c>
      <c r="O955" s="8" t="str">
        <f t="shared" si="43"/>
        <v>-</v>
      </c>
      <c r="P955" s="8" t="str">
        <f t="shared" si="44"/>
        <v>anticyclic</v>
      </c>
    </row>
    <row r="956" spans="1:16" x14ac:dyDescent="0.2">
      <c r="A956" s="8" t="s">
        <v>105</v>
      </c>
      <c r="B956" s="8">
        <v>2010</v>
      </c>
      <c r="C956" s="1">
        <v>-6.079763449360033E-2</v>
      </c>
      <c r="D956" s="6">
        <v>3795.9</v>
      </c>
      <c r="E956" s="6">
        <v>155.79999999999998</v>
      </c>
      <c r="F956" s="6">
        <v>47</v>
      </c>
      <c r="G956" s="6">
        <v>1770.6</v>
      </c>
      <c r="H956" s="13" t="s">
        <v>36</v>
      </c>
      <c r="I956" s="11" t="s">
        <v>4</v>
      </c>
      <c r="J956" s="1">
        <v>0.2009822619710602</v>
      </c>
      <c r="K956" s="1">
        <v>1.3775000000000001E-2</v>
      </c>
      <c r="L956" s="12">
        <v>0.14595722412877168</v>
      </c>
      <c r="M956" s="12">
        <v>0.25221750183707414</v>
      </c>
      <c r="N956" s="8">
        <f t="shared" si="42"/>
        <v>2.0464620674611692E-2</v>
      </c>
      <c r="O956" s="8" t="str">
        <f t="shared" si="43"/>
        <v>-</v>
      </c>
      <c r="P956" s="8" t="str">
        <f t="shared" si="44"/>
        <v>anticyclic</v>
      </c>
    </row>
    <row r="957" spans="1:16" x14ac:dyDescent="0.2">
      <c r="A957" s="8" t="s">
        <v>157</v>
      </c>
      <c r="B957" s="8">
        <v>2010</v>
      </c>
      <c r="C957" s="1">
        <v>-6.8432156091851237E-4</v>
      </c>
      <c r="D957" s="6">
        <v>1182739</v>
      </c>
      <c r="E957" s="6">
        <v>52681</v>
      </c>
      <c r="F957" s="6">
        <v>82178</v>
      </c>
      <c r="G957" s="6">
        <v>465313</v>
      </c>
      <c r="H957" s="13" t="s">
        <v>15</v>
      </c>
      <c r="I957" s="11" t="s">
        <v>7</v>
      </c>
      <c r="J957" s="1">
        <v>0.2009822619710602</v>
      </c>
      <c r="K957" s="1">
        <v>1.3775000000000001E-2</v>
      </c>
      <c r="L957" s="12">
        <v>0.14595722412877168</v>
      </c>
      <c r="M957" s="12">
        <v>0.25221750183707414</v>
      </c>
      <c r="N957" s="8">
        <f t="shared" si="42"/>
        <v>2.3034417835992714E-4</v>
      </c>
      <c r="O957" s="8" t="str">
        <f t="shared" si="43"/>
        <v>-</v>
      </c>
      <c r="P957" s="8" t="str">
        <f t="shared" si="44"/>
        <v>anticyclic</v>
      </c>
    </row>
    <row r="958" spans="1:16" x14ac:dyDescent="0.2">
      <c r="A958" s="8" t="s">
        <v>85</v>
      </c>
      <c r="B958" s="8">
        <v>2010</v>
      </c>
      <c r="C958" s="1">
        <v>0.21268022232329509</v>
      </c>
      <c r="D958" s="6">
        <v>141668</v>
      </c>
      <c r="E958" s="6">
        <v>5706</v>
      </c>
      <c r="F958" s="6">
        <v>6107</v>
      </c>
      <c r="G958" s="6">
        <v>61974</v>
      </c>
      <c r="H958" s="13" t="s">
        <v>67</v>
      </c>
      <c r="I958" s="11" t="s">
        <v>68</v>
      </c>
      <c r="J958" s="1">
        <v>0.2009822619710602</v>
      </c>
      <c r="K958" s="1">
        <v>1.3775000000000001E-2</v>
      </c>
      <c r="L958" s="12">
        <v>0.14595722412877168</v>
      </c>
      <c r="M958" s="12">
        <v>0.25221750183707414</v>
      </c>
      <c r="N958" s="8">
        <f t="shared" si="42"/>
        <v>-7.1588641747179479E-2</v>
      </c>
      <c r="O958" s="8" t="str">
        <f t="shared" si="43"/>
        <v>profitable</v>
      </c>
      <c r="P958" s="8" t="str">
        <f t="shared" si="44"/>
        <v>cyclic</v>
      </c>
    </row>
    <row r="959" spans="1:16" x14ac:dyDescent="0.2">
      <c r="A959" s="8" t="s">
        <v>123</v>
      </c>
      <c r="B959" s="8">
        <v>2010</v>
      </c>
      <c r="C959" s="1">
        <v>3.1520249066364782E-2</v>
      </c>
      <c r="D959" s="6">
        <v>55.3</v>
      </c>
      <c r="E959" s="6">
        <v>30.5</v>
      </c>
      <c r="F959" s="6">
        <v>48.8</v>
      </c>
      <c r="H959" s="13" t="s">
        <v>52</v>
      </c>
      <c r="I959" s="11" t="s">
        <v>4</v>
      </c>
      <c r="J959" s="1">
        <v>0.2009822619710602</v>
      </c>
      <c r="K959" s="1">
        <v>1.3775000000000001E-2</v>
      </c>
      <c r="L959" s="12">
        <v>0.14595722412877168</v>
      </c>
      <c r="M959" s="12">
        <v>0.25221750183707414</v>
      </c>
      <c r="N959" s="8">
        <f t="shared" si="42"/>
        <v>-1.0609786813010591E-2</v>
      </c>
      <c r="O959" s="8" t="str">
        <f t="shared" si="43"/>
        <v>-</v>
      </c>
      <c r="P959" s="8" t="str">
        <f t="shared" si="44"/>
        <v>cyclic</v>
      </c>
    </row>
    <row r="960" spans="1:16" x14ac:dyDescent="0.2">
      <c r="A960" s="8" t="s">
        <v>145</v>
      </c>
      <c r="B960" s="8">
        <v>2010</v>
      </c>
      <c r="C960" s="1">
        <v>-0.30098853042582863</v>
      </c>
      <c r="D960" s="6">
        <v>19593.599999999995</v>
      </c>
      <c r="E960" s="6">
        <v>696</v>
      </c>
      <c r="F960" s="6">
        <v>490.6</v>
      </c>
      <c r="G960" s="6">
        <v>8419</v>
      </c>
      <c r="H960" s="13" t="s">
        <v>65</v>
      </c>
      <c r="I960" s="11" t="s">
        <v>24</v>
      </c>
      <c r="J960" s="1">
        <v>0.2009822619710602</v>
      </c>
      <c r="K960" s="1">
        <v>1.3775000000000001E-2</v>
      </c>
      <c r="L960" s="12">
        <v>0.14595722412877168</v>
      </c>
      <c r="M960" s="12">
        <v>0.25221750183707414</v>
      </c>
      <c r="N960" s="8">
        <f t="shared" si="42"/>
        <v>0.10131341710707141</v>
      </c>
      <c r="O960" s="8" t="str">
        <f t="shared" si="43"/>
        <v>-</v>
      </c>
      <c r="P960" s="8" t="str">
        <f t="shared" si="44"/>
        <v>anticyclic</v>
      </c>
    </row>
    <row r="961" spans="1:16" x14ac:dyDescent="0.2">
      <c r="A961" s="8" t="s">
        <v>138</v>
      </c>
      <c r="B961" s="8">
        <v>2010</v>
      </c>
      <c r="C961" s="1">
        <v>-0.4556413437760693</v>
      </c>
      <c r="D961" s="6">
        <v>85259.7</v>
      </c>
      <c r="E961" s="6">
        <v>3892.3999999999996</v>
      </c>
      <c r="F961" s="6">
        <v>2702.2000000000003</v>
      </c>
      <c r="G961" s="6">
        <v>37557.5</v>
      </c>
      <c r="H961" s="13" t="s">
        <v>58</v>
      </c>
      <c r="I961" s="11" t="s">
        <v>2</v>
      </c>
      <c r="J961" s="1">
        <v>0.2009822619710602</v>
      </c>
      <c r="K961" s="1">
        <v>1.3775000000000001E-2</v>
      </c>
      <c r="L961" s="12">
        <v>0.14595722412877168</v>
      </c>
      <c r="M961" s="12">
        <v>0.25221750183707414</v>
      </c>
      <c r="N961" s="8">
        <f t="shared" si="42"/>
        <v>0.15336990232784661</v>
      </c>
      <c r="O961" s="8" t="str">
        <f t="shared" si="43"/>
        <v>-</v>
      </c>
      <c r="P961" s="8" t="str">
        <f t="shared" si="44"/>
        <v>anticyclic</v>
      </c>
    </row>
    <row r="962" spans="1:16" x14ac:dyDescent="0.2">
      <c r="A962" s="8" t="s">
        <v>113</v>
      </c>
      <c r="B962" s="8">
        <v>2010</v>
      </c>
      <c r="C962" s="1">
        <v>-0.2710228220478027</v>
      </c>
      <c r="D962" s="6">
        <v>2921</v>
      </c>
      <c r="E962" s="6">
        <v>145.75</v>
      </c>
      <c r="F962" s="6">
        <v>629.45000000000005</v>
      </c>
      <c r="G962" s="6">
        <v>695</v>
      </c>
      <c r="H962" s="13" t="s">
        <v>66</v>
      </c>
      <c r="I962" s="11" t="s">
        <v>4</v>
      </c>
      <c r="J962" s="1">
        <v>0.2009822619710602</v>
      </c>
      <c r="K962" s="1">
        <v>1.3775000000000001E-2</v>
      </c>
      <c r="L962" s="12">
        <v>0.14595722412877168</v>
      </c>
      <c r="M962" s="12">
        <v>0.25221750183707414</v>
      </c>
      <c r="N962" s="8">
        <f t="shared" si="42"/>
        <v>9.1226892190269193E-2</v>
      </c>
      <c r="O962" s="8" t="str">
        <f t="shared" si="43"/>
        <v>-</v>
      </c>
      <c r="P962" s="8" t="str">
        <f t="shared" si="44"/>
        <v>anticyclic</v>
      </c>
    </row>
    <row r="963" spans="1:16" x14ac:dyDescent="0.2">
      <c r="A963" s="8" t="s">
        <v>143</v>
      </c>
      <c r="B963" s="8">
        <v>2010</v>
      </c>
      <c r="C963" s="1">
        <v>-0.3250562382432029</v>
      </c>
      <c r="D963" s="6">
        <v>5550.7999999999993</v>
      </c>
      <c r="E963" s="6">
        <v>211.9</v>
      </c>
      <c r="F963" s="6">
        <v>124.5</v>
      </c>
      <c r="G963" s="6">
        <v>2515.1999999999998</v>
      </c>
      <c r="H963" s="13" t="s">
        <v>19</v>
      </c>
      <c r="I963" s="11" t="s">
        <v>4</v>
      </c>
      <c r="J963" s="1">
        <v>0.2009822619710602</v>
      </c>
      <c r="K963" s="1">
        <v>1.3775000000000001E-2</v>
      </c>
      <c r="L963" s="12">
        <v>0.14595722412877168</v>
      </c>
      <c r="M963" s="12">
        <v>0.25221750183707414</v>
      </c>
      <c r="N963" s="8">
        <f t="shared" ref="N963:N966" si="45">C963/SUMIF(B:B,B963,C:C)</f>
        <v>0.10941466175404524</v>
      </c>
      <c r="O963" s="8" t="str">
        <f t="shared" ref="O963:O966" si="46">IF(C963&gt;J963,IF(G963&gt;D963,"profitable and trusted","profitable"),"-")</f>
        <v>-</v>
      </c>
      <c r="P963" s="8" t="str">
        <f t="shared" ref="P963:P966" si="47">IF(  ((C963&gt;0)*(J963&lt;0))+((C963&lt;0)*(J963&gt;0)),"anticyclic","cyclic")</f>
        <v>anticyclic</v>
      </c>
    </row>
    <row r="964" spans="1:16" x14ac:dyDescent="0.2">
      <c r="A964" s="8" t="s">
        <v>124</v>
      </c>
      <c r="B964" s="8">
        <v>2010</v>
      </c>
      <c r="C964" s="1">
        <v>0.16927260367097205</v>
      </c>
      <c r="D964" s="6">
        <v>216.10000000000002</v>
      </c>
      <c r="E964" s="6">
        <v>63.3</v>
      </c>
      <c r="F964" s="6">
        <v>76.7</v>
      </c>
      <c r="H964" s="13" t="s">
        <v>54</v>
      </c>
      <c r="I964" s="11" t="s">
        <v>4</v>
      </c>
      <c r="J964" s="1">
        <v>0.2009822619710602</v>
      </c>
      <c r="K964" s="1">
        <v>1.3775000000000001E-2</v>
      </c>
      <c r="L964" s="12">
        <v>0.14595722412877168</v>
      </c>
      <c r="M964" s="12">
        <v>0.25221750183707414</v>
      </c>
      <c r="N964" s="8">
        <f t="shared" si="45"/>
        <v>-5.6977539563565799E-2</v>
      </c>
      <c r="O964" s="8" t="str">
        <f t="shared" si="46"/>
        <v>-</v>
      </c>
      <c r="P964" s="8" t="str">
        <f t="shared" si="47"/>
        <v>cyclic</v>
      </c>
    </row>
    <row r="965" spans="1:16" x14ac:dyDescent="0.2">
      <c r="A965" s="8" t="s">
        <v>150</v>
      </c>
      <c r="B965" s="8">
        <v>2010</v>
      </c>
      <c r="C965" s="1">
        <v>-0.38348616020233417</v>
      </c>
      <c r="D965" s="6">
        <v>122132.6</v>
      </c>
      <c r="E965" s="6">
        <v>11411.199999999999</v>
      </c>
      <c r="F965" s="6">
        <v>7424.8</v>
      </c>
      <c r="G965" s="6">
        <v>102538.8</v>
      </c>
      <c r="H965" s="13" t="s">
        <v>64</v>
      </c>
      <c r="I965" s="11" t="s">
        <v>2</v>
      </c>
      <c r="J965" s="1">
        <v>0.2009822619710602</v>
      </c>
      <c r="K965" s="1">
        <v>1.3775000000000001E-2</v>
      </c>
      <c r="L965" s="12">
        <v>0.14595722412877168</v>
      </c>
      <c r="M965" s="12">
        <v>0.25221750183707414</v>
      </c>
      <c r="N965" s="8">
        <f t="shared" si="45"/>
        <v>0.12908230505794141</v>
      </c>
      <c r="O965" s="8" t="str">
        <f t="shared" si="46"/>
        <v>-</v>
      </c>
      <c r="P965" s="8" t="str">
        <f t="shared" si="47"/>
        <v>anticyclic</v>
      </c>
    </row>
    <row r="966" spans="1:16" x14ac:dyDescent="0.2">
      <c r="A966" s="8" t="s">
        <v>130</v>
      </c>
      <c r="B966" s="8">
        <v>2010</v>
      </c>
      <c r="C966" s="1">
        <v>-0.13656349629292533</v>
      </c>
      <c r="D966" s="6">
        <v>1778301.9999999998</v>
      </c>
      <c r="E966" s="6">
        <v>59689.700000000004</v>
      </c>
      <c r="F966" s="6">
        <v>160896.90000000002</v>
      </c>
      <c r="G966" s="6">
        <v>704808.8</v>
      </c>
      <c r="H966" s="13" t="s">
        <v>67</v>
      </c>
      <c r="I966" s="11" t="s">
        <v>68</v>
      </c>
      <c r="J966" s="1">
        <v>0.2009822619710602</v>
      </c>
      <c r="K966" s="1">
        <v>1.3775000000000001E-2</v>
      </c>
      <c r="L966" s="12">
        <v>0.14595722412877168</v>
      </c>
      <c r="M966" s="12">
        <v>0.25221750183707414</v>
      </c>
      <c r="N966" s="8">
        <f t="shared" si="45"/>
        <v>4.596758036577285E-2</v>
      </c>
      <c r="O966" s="8" t="str">
        <f t="shared" si="46"/>
        <v>-</v>
      </c>
      <c r="P966" s="8" t="str">
        <f t="shared" si="47"/>
        <v>anticyclic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8"/>
  <sheetViews>
    <sheetView zoomScale="200" zoomScaleNormal="200" workbookViewId="0">
      <selection activeCell="E9" sqref="E9"/>
    </sheetView>
  </sheetViews>
  <sheetFormatPr baseColWidth="10" defaultColWidth="8.83203125" defaultRowHeight="15" x14ac:dyDescent="0.2"/>
  <cols>
    <col min="1" max="2" width="10.6640625" bestFit="1" customWidth="1"/>
  </cols>
  <sheetData>
    <row r="1" spans="1:5" x14ac:dyDescent="0.2">
      <c r="A1" s="14">
        <v>35033</v>
      </c>
      <c r="B1" s="14">
        <v>41714</v>
      </c>
      <c r="C1">
        <f>DATEDIF(A1,B1,"d")</f>
        <v>6681</v>
      </c>
      <c r="D1">
        <f>DATEDIF(A1,B1,"m")</f>
        <v>219</v>
      </c>
      <c r="E1">
        <f>DATEDIF(A1,B1,"y")</f>
        <v>18</v>
      </c>
    </row>
    <row r="2" spans="1:5" x14ac:dyDescent="0.2">
      <c r="A2" s="14">
        <v>35494</v>
      </c>
      <c r="B2" s="14">
        <v>38658</v>
      </c>
      <c r="C2">
        <f t="shared" ref="C2:C38" si="0">DATEDIF(A2,B2,"d")</f>
        <v>3164</v>
      </c>
      <c r="D2">
        <f t="shared" ref="D2:D38" si="1">DATEDIF(A2,B2,"m")</f>
        <v>103</v>
      </c>
      <c r="E2">
        <f t="shared" ref="E2:E38" si="2">DATEDIF(A2,B2,"y")</f>
        <v>8</v>
      </c>
    </row>
    <row r="3" spans="1:5" x14ac:dyDescent="0.2">
      <c r="A3" s="14">
        <v>40178</v>
      </c>
      <c r="B3" s="14">
        <v>41375</v>
      </c>
      <c r="C3">
        <f t="shared" si="0"/>
        <v>1197</v>
      </c>
      <c r="D3">
        <f t="shared" si="1"/>
        <v>39</v>
      </c>
      <c r="E3">
        <f t="shared" si="2"/>
        <v>3</v>
      </c>
    </row>
    <row r="4" spans="1:5" x14ac:dyDescent="0.2">
      <c r="A4" s="14">
        <v>29894</v>
      </c>
      <c r="B4" s="14">
        <v>36734</v>
      </c>
      <c r="C4">
        <f t="shared" si="0"/>
        <v>6840</v>
      </c>
      <c r="D4">
        <f t="shared" si="1"/>
        <v>224</v>
      </c>
      <c r="E4">
        <f t="shared" si="2"/>
        <v>18</v>
      </c>
    </row>
    <row r="5" spans="1:5" x14ac:dyDescent="0.2">
      <c r="A5" s="14">
        <v>37285</v>
      </c>
      <c r="B5" s="14">
        <v>41661</v>
      </c>
      <c r="C5">
        <f t="shared" si="0"/>
        <v>4376</v>
      </c>
      <c r="D5">
        <f t="shared" si="1"/>
        <v>143</v>
      </c>
      <c r="E5">
        <f t="shared" si="2"/>
        <v>11</v>
      </c>
    </row>
    <row r="6" spans="1:5" x14ac:dyDescent="0.2">
      <c r="A6" s="14">
        <v>30845</v>
      </c>
      <c r="B6" s="14">
        <v>40857</v>
      </c>
      <c r="C6">
        <f t="shared" si="0"/>
        <v>10012</v>
      </c>
      <c r="D6">
        <f t="shared" si="1"/>
        <v>328</v>
      </c>
      <c r="E6">
        <f t="shared" si="2"/>
        <v>27</v>
      </c>
    </row>
    <row r="7" spans="1:5" x14ac:dyDescent="0.2">
      <c r="A7" s="14">
        <v>36389</v>
      </c>
      <c r="B7" s="14">
        <v>41059</v>
      </c>
      <c r="C7">
        <f t="shared" si="0"/>
        <v>4670</v>
      </c>
      <c r="D7">
        <f t="shared" si="1"/>
        <v>153</v>
      </c>
      <c r="E7">
        <f t="shared" si="2"/>
        <v>12</v>
      </c>
    </row>
    <row r="8" spans="1:5" x14ac:dyDescent="0.2">
      <c r="A8" s="14">
        <v>33272</v>
      </c>
      <c r="B8" s="14">
        <v>36626</v>
      </c>
      <c r="C8">
        <f t="shared" si="0"/>
        <v>3354</v>
      </c>
      <c r="D8">
        <f t="shared" si="1"/>
        <v>110</v>
      </c>
      <c r="E8">
        <f t="shared" si="2"/>
        <v>9</v>
      </c>
    </row>
    <row r="9" spans="1:5" x14ac:dyDescent="0.2">
      <c r="A9" s="14">
        <v>38387</v>
      </c>
      <c r="B9" s="14">
        <v>38963</v>
      </c>
      <c r="C9">
        <f t="shared" si="0"/>
        <v>576</v>
      </c>
      <c r="D9">
        <f t="shared" si="1"/>
        <v>18</v>
      </c>
      <c r="E9">
        <f t="shared" si="2"/>
        <v>1</v>
      </c>
    </row>
    <row r="10" spans="1:5" x14ac:dyDescent="0.2">
      <c r="A10" s="14">
        <v>39543</v>
      </c>
      <c r="B10" s="14">
        <v>41122</v>
      </c>
      <c r="C10">
        <f t="shared" si="0"/>
        <v>1579</v>
      </c>
      <c r="D10">
        <f t="shared" si="1"/>
        <v>51</v>
      </c>
      <c r="E10">
        <f t="shared" si="2"/>
        <v>4</v>
      </c>
    </row>
    <row r="11" spans="1:5" x14ac:dyDescent="0.2">
      <c r="A11" s="14">
        <v>35643</v>
      </c>
      <c r="B11" s="14">
        <v>38778</v>
      </c>
      <c r="C11">
        <f t="shared" si="0"/>
        <v>3135</v>
      </c>
      <c r="D11">
        <f t="shared" si="1"/>
        <v>103</v>
      </c>
      <c r="E11">
        <f t="shared" si="2"/>
        <v>8</v>
      </c>
    </row>
    <row r="12" spans="1:5" x14ac:dyDescent="0.2">
      <c r="A12" s="14">
        <v>27955</v>
      </c>
      <c r="B12" s="14">
        <v>35368</v>
      </c>
      <c r="C12">
        <f t="shared" si="0"/>
        <v>7413</v>
      </c>
      <c r="D12">
        <f t="shared" si="1"/>
        <v>243</v>
      </c>
      <c r="E12">
        <f t="shared" si="2"/>
        <v>20</v>
      </c>
    </row>
    <row r="13" spans="1:5" x14ac:dyDescent="0.2">
      <c r="A13" s="14">
        <v>29772</v>
      </c>
      <c r="B13" s="14">
        <v>39790</v>
      </c>
      <c r="C13">
        <f t="shared" si="0"/>
        <v>10018</v>
      </c>
      <c r="D13">
        <f t="shared" si="1"/>
        <v>329</v>
      </c>
      <c r="E13">
        <f t="shared" si="2"/>
        <v>27</v>
      </c>
    </row>
    <row r="14" spans="1:5" x14ac:dyDescent="0.2">
      <c r="A14" s="14">
        <v>37888</v>
      </c>
      <c r="B14" s="14">
        <v>38524</v>
      </c>
      <c r="C14">
        <f t="shared" si="0"/>
        <v>636</v>
      </c>
      <c r="D14">
        <f t="shared" si="1"/>
        <v>20</v>
      </c>
      <c r="E14">
        <f t="shared" si="2"/>
        <v>1</v>
      </c>
    </row>
    <row r="15" spans="1:5" x14ac:dyDescent="0.2">
      <c r="A15" s="14">
        <v>33841</v>
      </c>
      <c r="B15" s="14">
        <v>37105</v>
      </c>
      <c r="C15">
        <f t="shared" si="0"/>
        <v>3264</v>
      </c>
      <c r="D15">
        <f t="shared" si="1"/>
        <v>107</v>
      </c>
      <c r="E15">
        <f t="shared" si="2"/>
        <v>8</v>
      </c>
    </row>
    <row r="16" spans="1:5" x14ac:dyDescent="0.2">
      <c r="A16" s="14">
        <v>34315</v>
      </c>
      <c r="B16" s="14">
        <v>35773</v>
      </c>
      <c r="C16">
        <f t="shared" si="0"/>
        <v>1458</v>
      </c>
      <c r="D16">
        <f t="shared" si="1"/>
        <v>47</v>
      </c>
      <c r="E16">
        <f t="shared" si="2"/>
        <v>3</v>
      </c>
    </row>
    <row r="17" spans="1:5" x14ac:dyDescent="0.2">
      <c r="A17" s="14">
        <v>35560</v>
      </c>
      <c r="B17" s="14">
        <v>41876</v>
      </c>
      <c r="C17">
        <f t="shared" si="0"/>
        <v>6316</v>
      </c>
      <c r="D17">
        <f t="shared" si="1"/>
        <v>207</v>
      </c>
      <c r="E17">
        <f t="shared" si="2"/>
        <v>17</v>
      </c>
    </row>
    <row r="18" spans="1:5" x14ac:dyDescent="0.2">
      <c r="A18" s="14">
        <v>39813</v>
      </c>
      <c r="B18" s="14">
        <v>41510</v>
      </c>
      <c r="C18">
        <f t="shared" si="0"/>
        <v>1697</v>
      </c>
      <c r="D18">
        <f t="shared" si="1"/>
        <v>55</v>
      </c>
      <c r="E18">
        <f t="shared" si="2"/>
        <v>4</v>
      </c>
    </row>
    <row r="19" spans="1:5" x14ac:dyDescent="0.2">
      <c r="A19" s="14">
        <v>40260</v>
      </c>
      <c r="B19" s="14">
        <v>41579</v>
      </c>
      <c r="C19">
        <f t="shared" si="0"/>
        <v>1319</v>
      </c>
      <c r="D19">
        <f t="shared" si="1"/>
        <v>43</v>
      </c>
      <c r="E19">
        <f t="shared" si="2"/>
        <v>3</v>
      </c>
    </row>
    <row r="20" spans="1:5" x14ac:dyDescent="0.2">
      <c r="A20" s="14">
        <v>38615</v>
      </c>
      <c r="B20" s="14">
        <v>41442</v>
      </c>
      <c r="C20">
        <f t="shared" si="0"/>
        <v>2827</v>
      </c>
      <c r="D20">
        <f t="shared" si="1"/>
        <v>92</v>
      </c>
      <c r="E20">
        <f t="shared" si="2"/>
        <v>7</v>
      </c>
    </row>
    <row r="21" spans="1:5" x14ac:dyDescent="0.2">
      <c r="A21" s="14">
        <v>33492</v>
      </c>
      <c r="B21" s="14">
        <v>34094</v>
      </c>
      <c r="C21">
        <f t="shared" si="0"/>
        <v>602</v>
      </c>
      <c r="D21">
        <f t="shared" si="1"/>
        <v>19</v>
      </c>
      <c r="E21">
        <f t="shared" si="2"/>
        <v>1</v>
      </c>
    </row>
    <row r="22" spans="1:5" x14ac:dyDescent="0.2">
      <c r="A22" s="14">
        <v>39261</v>
      </c>
      <c r="B22" s="14">
        <v>41598</v>
      </c>
      <c r="C22">
        <f t="shared" si="0"/>
        <v>2337</v>
      </c>
      <c r="D22">
        <f t="shared" si="1"/>
        <v>76</v>
      </c>
      <c r="E22">
        <f t="shared" si="2"/>
        <v>6</v>
      </c>
    </row>
    <row r="23" spans="1:5" x14ac:dyDescent="0.2">
      <c r="A23" s="14">
        <v>29400</v>
      </c>
      <c r="B23" s="14">
        <v>37104</v>
      </c>
      <c r="C23">
        <f t="shared" si="0"/>
        <v>7704</v>
      </c>
      <c r="D23">
        <f t="shared" si="1"/>
        <v>253</v>
      </c>
      <c r="E23">
        <f t="shared" si="2"/>
        <v>21</v>
      </c>
    </row>
    <row r="24" spans="1:5" x14ac:dyDescent="0.2">
      <c r="A24" s="14">
        <v>35294</v>
      </c>
      <c r="B24" s="14">
        <v>36792</v>
      </c>
      <c r="C24">
        <f t="shared" si="0"/>
        <v>1498</v>
      </c>
      <c r="D24">
        <f t="shared" si="1"/>
        <v>49</v>
      </c>
      <c r="E24">
        <f t="shared" si="2"/>
        <v>4</v>
      </c>
    </row>
    <row r="25" spans="1:5" x14ac:dyDescent="0.2">
      <c r="A25" s="14">
        <v>38025</v>
      </c>
      <c r="B25" s="14">
        <v>39595</v>
      </c>
      <c r="C25">
        <f t="shared" si="0"/>
        <v>1570</v>
      </c>
      <c r="D25">
        <f t="shared" si="1"/>
        <v>51</v>
      </c>
      <c r="E25">
        <f t="shared" si="2"/>
        <v>4</v>
      </c>
    </row>
    <row r="26" spans="1:5" x14ac:dyDescent="0.2">
      <c r="A26" s="14">
        <v>39521</v>
      </c>
      <c r="B26" s="14">
        <v>40071</v>
      </c>
      <c r="C26">
        <f t="shared" si="0"/>
        <v>550</v>
      </c>
      <c r="D26">
        <f t="shared" si="1"/>
        <v>18</v>
      </c>
      <c r="E26">
        <f t="shared" si="2"/>
        <v>1</v>
      </c>
    </row>
    <row r="27" spans="1:5" x14ac:dyDescent="0.2">
      <c r="A27" s="14">
        <v>30128</v>
      </c>
      <c r="B27" s="14">
        <v>31124</v>
      </c>
      <c r="C27">
        <f t="shared" si="0"/>
        <v>996</v>
      </c>
      <c r="D27">
        <f t="shared" si="1"/>
        <v>32</v>
      </c>
      <c r="E27">
        <f t="shared" si="2"/>
        <v>2</v>
      </c>
    </row>
    <row r="28" spans="1:5" x14ac:dyDescent="0.2">
      <c r="A28" s="14">
        <v>36868</v>
      </c>
      <c r="B28" s="14">
        <v>41149</v>
      </c>
      <c r="C28">
        <f t="shared" si="0"/>
        <v>4281</v>
      </c>
      <c r="D28">
        <f t="shared" si="1"/>
        <v>140</v>
      </c>
      <c r="E28">
        <f t="shared" si="2"/>
        <v>11</v>
      </c>
    </row>
    <row r="29" spans="1:5" x14ac:dyDescent="0.2">
      <c r="A29" s="14">
        <v>28835</v>
      </c>
      <c r="B29" s="14">
        <v>41768</v>
      </c>
      <c r="C29">
        <f t="shared" si="0"/>
        <v>12933</v>
      </c>
      <c r="D29">
        <f t="shared" si="1"/>
        <v>424</v>
      </c>
      <c r="E29">
        <f t="shared" si="2"/>
        <v>35</v>
      </c>
    </row>
    <row r="30" spans="1:5" x14ac:dyDescent="0.2">
      <c r="A30" s="14">
        <v>28725</v>
      </c>
      <c r="B30" s="14">
        <v>41702</v>
      </c>
      <c r="C30">
        <f t="shared" si="0"/>
        <v>12977</v>
      </c>
      <c r="D30">
        <f t="shared" si="1"/>
        <v>426</v>
      </c>
      <c r="E30">
        <f t="shared" si="2"/>
        <v>35</v>
      </c>
    </row>
    <row r="31" spans="1:5" x14ac:dyDescent="0.2">
      <c r="A31" s="14">
        <v>27620</v>
      </c>
      <c r="B31" s="14">
        <v>37464</v>
      </c>
      <c r="C31">
        <f t="shared" si="0"/>
        <v>9844</v>
      </c>
      <c r="D31">
        <f t="shared" si="1"/>
        <v>323</v>
      </c>
      <c r="E31">
        <f t="shared" si="2"/>
        <v>26</v>
      </c>
    </row>
    <row r="32" spans="1:5" x14ac:dyDescent="0.2">
      <c r="A32" s="14">
        <v>36441</v>
      </c>
      <c r="B32" s="14">
        <v>41328</v>
      </c>
      <c r="C32">
        <f t="shared" si="0"/>
        <v>4887</v>
      </c>
      <c r="D32">
        <f t="shared" si="1"/>
        <v>160</v>
      </c>
      <c r="E32">
        <f t="shared" si="2"/>
        <v>13</v>
      </c>
    </row>
    <row r="33" spans="1:5" x14ac:dyDescent="0.2">
      <c r="A33" s="14">
        <v>32051</v>
      </c>
      <c r="B33" s="14">
        <v>40183</v>
      </c>
      <c r="C33">
        <f t="shared" si="0"/>
        <v>8132</v>
      </c>
      <c r="D33">
        <f t="shared" si="1"/>
        <v>267</v>
      </c>
      <c r="E33">
        <f t="shared" si="2"/>
        <v>22</v>
      </c>
    </row>
    <row r="34" spans="1:5" x14ac:dyDescent="0.2">
      <c r="A34" s="14">
        <v>40305</v>
      </c>
      <c r="B34" s="14">
        <v>41361</v>
      </c>
      <c r="C34">
        <f t="shared" si="0"/>
        <v>1056</v>
      </c>
      <c r="D34">
        <f t="shared" si="1"/>
        <v>34</v>
      </c>
      <c r="E34">
        <f t="shared" si="2"/>
        <v>2</v>
      </c>
    </row>
    <row r="35" spans="1:5" x14ac:dyDescent="0.2">
      <c r="A35" s="14">
        <v>29569</v>
      </c>
      <c r="B35" s="14">
        <v>36213</v>
      </c>
      <c r="C35">
        <f t="shared" si="0"/>
        <v>6644</v>
      </c>
      <c r="D35">
        <f t="shared" si="1"/>
        <v>218</v>
      </c>
      <c r="E35">
        <f t="shared" si="2"/>
        <v>18</v>
      </c>
    </row>
    <row r="36" spans="1:5" x14ac:dyDescent="0.2">
      <c r="A36" s="14">
        <v>29718</v>
      </c>
      <c r="B36" s="14">
        <v>32869</v>
      </c>
      <c r="C36">
        <f t="shared" si="0"/>
        <v>3151</v>
      </c>
      <c r="D36">
        <f t="shared" si="1"/>
        <v>103</v>
      </c>
      <c r="E36">
        <f t="shared" si="2"/>
        <v>8</v>
      </c>
    </row>
    <row r="37" spans="1:5" x14ac:dyDescent="0.2">
      <c r="A37" s="14">
        <v>40511</v>
      </c>
      <c r="B37" s="14">
        <v>41096</v>
      </c>
      <c r="C37">
        <f t="shared" si="0"/>
        <v>585</v>
      </c>
      <c r="D37">
        <f t="shared" si="1"/>
        <v>19</v>
      </c>
      <c r="E37">
        <f t="shared" si="2"/>
        <v>1</v>
      </c>
    </row>
    <row r="38" spans="1:5" x14ac:dyDescent="0.2">
      <c r="A38" s="14">
        <v>32417</v>
      </c>
      <c r="B38" s="14">
        <v>41175</v>
      </c>
      <c r="C38">
        <f t="shared" si="0"/>
        <v>8758</v>
      </c>
      <c r="D38">
        <f t="shared" si="1"/>
        <v>287</v>
      </c>
      <c r="E38">
        <f t="shared" si="2"/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D23EC-EEAF-A247-B56D-29AEB3B678EA}">
  <dimension ref="A1:H87"/>
  <sheetViews>
    <sheetView topLeftCell="A19" zoomScale="200" zoomScaleNormal="200" workbookViewId="0">
      <selection activeCell="E27" sqref="E27"/>
    </sheetView>
  </sheetViews>
  <sheetFormatPr baseColWidth="10" defaultRowHeight="15" x14ac:dyDescent="0.2"/>
  <sheetData>
    <row r="1" spans="1:8" x14ac:dyDescent="0.2">
      <c r="A1" s="15"/>
      <c r="B1" s="16" t="s">
        <v>164</v>
      </c>
      <c r="C1" s="17"/>
      <c r="D1" s="17"/>
      <c r="E1" s="18"/>
      <c r="F1" s="15"/>
    </row>
    <row r="2" spans="1:8" ht="16" thickBot="1" x14ac:dyDescent="0.25">
      <c r="A2" s="15"/>
      <c r="B2" s="15"/>
      <c r="C2" s="17"/>
      <c r="D2" s="17"/>
      <c r="E2" s="18"/>
      <c r="F2" s="15"/>
    </row>
    <row r="3" spans="1:8" ht="16" thickBot="1" x14ac:dyDescent="0.25">
      <c r="A3" s="15"/>
      <c r="B3" s="19" t="s">
        <v>165</v>
      </c>
      <c r="C3" s="20"/>
      <c r="D3" s="21"/>
      <c r="E3" s="22" t="s">
        <v>166</v>
      </c>
      <c r="F3" s="23" t="s">
        <v>167</v>
      </c>
    </row>
    <row r="4" spans="1:8" ht="16" thickBot="1" x14ac:dyDescent="0.25">
      <c r="A4" s="24" t="s">
        <v>69</v>
      </c>
      <c r="B4" s="25" t="s">
        <v>168</v>
      </c>
      <c r="C4" s="26" t="s">
        <v>169</v>
      </c>
      <c r="D4" s="27" t="s">
        <v>170</v>
      </c>
      <c r="E4" s="28"/>
      <c r="F4" s="29" t="s">
        <v>171</v>
      </c>
    </row>
    <row r="5" spans="1:8" x14ac:dyDescent="0.2">
      <c r="A5" s="15">
        <v>2018</v>
      </c>
      <c r="B5" s="30">
        <v>50000</v>
      </c>
      <c r="C5" s="31">
        <v>0</v>
      </c>
      <c r="D5" s="32">
        <f t="shared" ref="D5:D14" si="0">B5-C5</f>
        <v>50000</v>
      </c>
      <c r="E5" s="33">
        <v>3.4000000000000002E-2</v>
      </c>
      <c r="F5" s="30">
        <f>D5*E5</f>
        <v>1700.0000000000002</v>
      </c>
      <c r="H5">
        <f>NPER(E5,-C6,D5)</f>
        <v>25.011324198604072</v>
      </c>
    </row>
    <row r="6" spans="1:8" x14ac:dyDescent="0.2">
      <c r="A6" s="15">
        <v>2019</v>
      </c>
      <c r="B6" s="30">
        <f t="shared" ref="B6:B14" si="1">D5+F5</f>
        <v>51700</v>
      </c>
      <c r="C6" s="31">
        <v>3000</v>
      </c>
      <c r="D6" s="32">
        <f t="shared" si="0"/>
        <v>48700</v>
      </c>
      <c r="E6" s="33">
        <v>3.4000000000000002E-2</v>
      </c>
      <c r="F6" s="30">
        <f t="shared" ref="F6:F14" si="2">D6*E6</f>
        <v>1655.8000000000002</v>
      </c>
    </row>
    <row r="7" spans="1:8" x14ac:dyDescent="0.2">
      <c r="A7" s="15">
        <v>2020</v>
      </c>
      <c r="B7" s="30">
        <f t="shared" si="1"/>
        <v>50355.8</v>
      </c>
      <c r="C7" s="31">
        <v>3000</v>
      </c>
      <c r="D7" s="32">
        <f t="shared" si="0"/>
        <v>47355.8</v>
      </c>
      <c r="E7" s="33">
        <v>3.4000000000000002E-2</v>
      </c>
      <c r="F7" s="30">
        <f t="shared" si="2"/>
        <v>1610.0972000000002</v>
      </c>
    </row>
    <row r="8" spans="1:8" x14ac:dyDescent="0.2">
      <c r="A8" s="15">
        <v>2021</v>
      </c>
      <c r="B8" s="30">
        <f t="shared" si="1"/>
        <v>48965.897200000007</v>
      </c>
      <c r="C8" s="31">
        <v>3000</v>
      </c>
      <c r="D8" s="32">
        <f t="shared" si="0"/>
        <v>45965.897200000007</v>
      </c>
      <c r="E8" s="33">
        <v>3.4000000000000002E-2</v>
      </c>
      <c r="F8" s="30">
        <f t="shared" si="2"/>
        <v>1562.8405048000004</v>
      </c>
    </row>
    <row r="9" spans="1:8" x14ac:dyDescent="0.2">
      <c r="A9" s="15">
        <v>2022</v>
      </c>
      <c r="B9" s="30">
        <f t="shared" si="1"/>
        <v>47528.737704800005</v>
      </c>
      <c r="C9" s="31">
        <v>3000</v>
      </c>
      <c r="D9" s="32">
        <f t="shared" si="0"/>
        <v>44528.737704800005</v>
      </c>
      <c r="E9" s="33">
        <v>3.4000000000000002E-2</v>
      </c>
      <c r="F9" s="30">
        <f t="shared" si="2"/>
        <v>1513.9770819632004</v>
      </c>
    </row>
    <row r="10" spans="1:8" x14ac:dyDescent="0.2">
      <c r="A10" s="15">
        <v>2023</v>
      </c>
      <c r="B10" s="30">
        <f t="shared" si="1"/>
        <v>46042.714786763208</v>
      </c>
      <c r="C10" s="31">
        <v>3000</v>
      </c>
      <c r="D10" s="32">
        <f t="shared" si="0"/>
        <v>43042.714786763208</v>
      </c>
      <c r="E10" s="33">
        <v>9.9830000000000002E-2</v>
      </c>
      <c r="F10" s="30">
        <f t="shared" si="2"/>
        <v>4296.9542171625708</v>
      </c>
    </row>
    <row r="11" spans="1:8" x14ac:dyDescent="0.2">
      <c r="A11" s="15">
        <v>2024</v>
      </c>
      <c r="B11" s="30">
        <f t="shared" si="1"/>
        <v>47339.669003925781</v>
      </c>
      <c r="C11" s="34">
        <v>7000</v>
      </c>
      <c r="D11" s="32">
        <f t="shared" si="0"/>
        <v>40339.669003925781</v>
      </c>
      <c r="E11" s="33">
        <v>9.9830000000000002E-2</v>
      </c>
      <c r="F11" s="30">
        <f t="shared" si="2"/>
        <v>4027.1091566619107</v>
      </c>
      <c r="H11" s="35">
        <f>RATE(10,-7000,D10)</f>
        <v>9.98337002516059E-2</v>
      </c>
    </row>
    <row r="12" spans="1:8" x14ac:dyDescent="0.2">
      <c r="A12" s="15">
        <v>2025</v>
      </c>
      <c r="B12" s="30">
        <f t="shared" si="1"/>
        <v>44366.778160587695</v>
      </c>
      <c r="C12" s="34">
        <v>7000</v>
      </c>
      <c r="D12" s="32">
        <f t="shared" si="0"/>
        <v>37366.778160587695</v>
      </c>
      <c r="E12" s="33">
        <v>9.9830000000000002E-2</v>
      </c>
      <c r="F12" s="30">
        <f t="shared" si="2"/>
        <v>3730.3254637714699</v>
      </c>
    </row>
    <row r="13" spans="1:8" x14ac:dyDescent="0.2">
      <c r="A13" s="15">
        <v>2026</v>
      </c>
      <c r="B13" s="30">
        <f t="shared" si="1"/>
        <v>41097.103624359166</v>
      </c>
      <c r="C13" s="34">
        <v>7000</v>
      </c>
      <c r="D13" s="32">
        <f t="shared" si="0"/>
        <v>34097.103624359166</v>
      </c>
      <c r="E13" s="33">
        <v>9.9830000000000002E-2</v>
      </c>
      <c r="F13" s="30">
        <f t="shared" si="2"/>
        <v>3403.9138548197757</v>
      </c>
    </row>
    <row r="14" spans="1:8" x14ac:dyDescent="0.2">
      <c r="A14" s="15">
        <v>2027</v>
      </c>
      <c r="B14" s="30">
        <f t="shared" si="1"/>
        <v>37501.01747917894</v>
      </c>
      <c r="C14" s="34">
        <v>7000</v>
      </c>
      <c r="D14" s="32">
        <f t="shared" si="0"/>
        <v>30501.01747917894</v>
      </c>
      <c r="E14" s="33">
        <v>9.9830000000000002E-2</v>
      </c>
      <c r="F14" s="30">
        <f t="shared" si="2"/>
        <v>3044.9165749464337</v>
      </c>
    </row>
    <row r="15" spans="1:8" x14ac:dyDescent="0.2">
      <c r="A15" s="15">
        <v>2028</v>
      </c>
      <c r="B15" s="30">
        <f t="shared" ref="B15:B78" si="3">D14+F14</f>
        <v>33545.934054125377</v>
      </c>
      <c r="C15" s="34">
        <v>7000</v>
      </c>
      <c r="D15" s="32">
        <f t="shared" ref="D15:D78" si="4">B15-C15</f>
        <v>26545.934054125377</v>
      </c>
      <c r="E15" s="33">
        <v>9.9830000000000002E-2</v>
      </c>
      <c r="F15" s="30">
        <f t="shared" ref="F15:F78" si="5">D15*E15</f>
        <v>2650.0805966233365</v>
      </c>
    </row>
    <row r="16" spans="1:8" x14ac:dyDescent="0.2">
      <c r="A16" s="15">
        <v>2029</v>
      </c>
      <c r="B16" s="30">
        <f t="shared" si="3"/>
        <v>29196.014650748715</v>
      </c>
      <c r="C16" s="34">
        <v>7000</v>
      </c>
      <c r="D16" s="32">
        <f t="shared" si="4"/>
        <v>22196.014650748715</v>
      </c>
      <c r="E16" s="33">
        <v>9.9830000000000002E-2</v>
      </c>
      <c r="F16" s="30">
        <f t="shared" si="5"/>
        <v>2215.8281425842442</v>
      </c>
    </row>
    <row r="17" spans="1:6" x14ac:dyDescent="0.2">
      <c r="A17" s="15">
        <v>2030</v>
      </c>
      <c r="B17" s="30">
        <f t="shared" si="3"/>
        <v>24411.842793332959</v>
      </c>
      <c r="C17" s="34">
        <v>7000</v>
      </c>
      <c r="D17" s="32">
        <f t="shared" si="4"/>
        <v>17411.842793332959</v>
      </c>
      <c r="E17" s="33">
        <v>9.9830000000000002E-2</v>
      </c>
      <c r="F17" s="30">
        <f t="shared" si="5"/>
        <v>1738.2242660584293</v>
      </c>
    </row>
    <row r="18" spans="1:6" x14ac:dyDescent="0.2">
      <c r="A18" s="15">
        <v>2031</v>
      </c>
      <c r="B18" s="30">
        <f t="shared" si="3"/>
        <v>19150.067059391389</v>
      </c>
      <c r="C18" s="34">
        <v>7000</v>
      </c>
      <c r="D18" s="32">
        <f t="shared" si="4"/>
        <v>12150.067059391389</v>
      </c>
      <c r="E18" s="33">
        <v>9.9830000000000002E-2</v>
      </c>
      <c r="F18" s="30">
        <f t="shared" si="5"/>
        <v>1212.9411945390425</v>
      </c>
    </row>
    <row r="19" spans="1:6" x14ac:dyDescent="0.2">
      <c r="A19" s="15">
        <v>2032</v>
      </c>
      <c r="B19" s="30">
        <f t="shared" si="3"/>
        <v>13363.008253930431</v>
      </c>
      <c r="C19" s="34">
        <v>7000</v>
      </c>
      <c r="D19" s="32">
        <f t="shared" si="4"/>
        <v>6363.0082539304312</v>
      </c>
      <c r="E19" s="33">
        <v>9.9830000000000002E-2</v>
      </c>
      <c r="F19" s="30">
        <f t="shared" si="5"/>
        <v>635.21911398987493</v>
      </c>
    </row>
    <row r="20" spans="1:6" x14ac:dyDescent="0.2">
      <c r="A20" s="15">
        <v>2033</v>
      </c>
      <c r="B20" s="30">
        <f t="shared" si="3"/>
        <v>6998.2273679203063</v>
      </c>
      <c r="C20" s="34">
        <v>7000</v>
      </c>
      <c r="D20" s="32">
        <f t="shared" si="4"/>
        <v>-1.7726320796937216</v>
      </c>
      <c r="E20" s="33">
        <v>9.9830000000000002E-2</v>
      </c>
      <c r="F20" s="30">
        <f t="shared" si="5"/>
        <v>-0.17696186051582424</v>
      </c>
    </row>
    <row r="21" spans="1:6" x14ac:dyDescent="0.2">
      <c r="A21" s="15"/>
      <c r="B21" s="30"/>
      <c r="C21" s="31"/>
      <c r="D21" s="32"/>
      <c r="E21" s="33"/>
      <c r="F21" s="30"/>
    </row>
    <row r="22" spans="1:6" x14ac:dyDescent="0.2">
      <c r="A22" s="15"/>
      <c r="B22" s="30"/>
      <c r="C22" s="31"/>
      <c r="D22" s="32"/>
      <c r="E22" s="33"/>
      <c r="F22" s="30"/>
    </row>
    <row r="23" spans="1:6" x14ac:dyDescent="0.2">
      <c r="A23" s="36">
        <v>43101</v>
      </c>
      <c r="B23" s="30">
        <v>50000</v>
      </c>
      <c r="C23" s="31"/>
      <c r="D23" s="32"/>
      <c r="E23" s="33"/>
      <c r="F23" s="30"/>
    </row>
    <row r="24" spans="1:6" x14ac:dyDescent="0.2">
      <c r="A24" s="36">
        <v>43466</v>
      </c>
      <c r="B24" s="30">
        <v>-3000</v>
      </c>
      <c r="C24" s="31"/>
      <c r="D24" s="32"/>
      <c r="E24" s="33"/>
      <c r="F24" s="30"/>
    </row>
    <row r="25" spans="1:6" x14ac:dyDescent="0.2">
      <c r="A25" s="36">
        <v>43831</v>
      </c>
      <c r="B25" s="30">
        <v>-3000</v>
      </c>
      <c r="C25" s="31"/>
      <c r="D25" s="32"/>
      <c r="E25" s="33"/>
      <c r="F25" s="30"/>
    </row>
    <row r="26" spans="1:6" x14ac:dyDescent="0.2">
      <c r="A26" s="36">
        <v>44197</v>
      </c>
      <c r="B26" s="30">
        <v>-3000</v>
      </c>
      <c r="C26" s="31"/>
      <c r="D26" s="37">
        <f>XIRR(B23:B38,A23:A38)</f>
        <v>6.2854674458503748E-2</v>
      </c>
      <c r="E26" s="33" t="s">
        <v>172</v>
      </c>
      <c r="F26" s="30"/>
    </row>
    <row r="27" spans="1:6" x14ac:dyDescent="0.2">
      <c r="A27" s="36">
        <v>44562</v>
      </c>
      <c r="B27" s="30">
        <v>-3000</v>
      </c>
      <c r="C27" s="31"/>
      <c r="D27" s="32"/>
      <c r="E27" s="33"/>
      <c r="F27" s="30"/>
    </row>
    <row r="28" spans="1:6" x14ac:dyDescent="0.2">
      <c r="A28" s="36">
        <v>44927</v>
      </c>
      <c r="B28" s="30">
        <v>-3000</v>
      </c>
      <c r="C28" s="31"/>
      <c r="D28" s="32"/>
      <c r="E28" s="33"/>
      <c r="F28" s="30"/>
    </row>
    <row r="29" spans="1:6" x14ac:dyDescent="0.2">
      <c r="A29" s="36">
        <v>45292</v>
      </c>
      <c r="B29" s="30">
        <v>-7000</v>
      </c>
      <c r="C29" s="31"/>
      <c r="D29" s="32"/>
      <c r="E29" s="33"/>
      <c r="F29" s="30"/>
    </row>
    <row r="30" spans="1:6" x14ac:dyDescent="0.2">
      <c r="A30" s="36">
        <v>45658</v>
      </c>
      <c r="B30" s="30">
        <v>-7000</v>
      </c>
      <c r="C30" s="31"/>
      <c r="D30" s="32"/>
      <c r="E30" s="33"/>
      <c r="F30" s="30"/>
    </row>
    <row r="31" spans="1:6" x14ac:dyDescent="0.2">
      <c r="A31" s="36">
        <v>46023</v>
      </c>
      <c r="B31" s="30">
        <v>-7000</v>
      </c>
      <c r="C31" s="31"/>
      <c r="D31" s="32"/>
      <c r="E31" s="33"/>
      <c r="F31" s="30"/>
    </row>
    <row r="32" spans="1:6" x14ac:dyDescent="0.2">
      <c r="A32" s="36">
        <v>46388</v>
      </c>
      <c r="B32" s="30">
        <v>-7000</v>
      </c>
      <c r="C32" s="31"/>
      <c r="D32" s="32"/>
      <c r="E32" s="33"/>
      <c r="F32" s="30"/>
    </row>
    <row r="33" spans="1:6" x14ac:dyDescent="0.2">
      <c r="A33" s="36">
        <v>46753</v>
      </c>
      <c r="B33" s="30">
        <v>-7000</v>
      </c>
      <c r="C33" s="31"/>
      <c r="D33" s="32"/>
      <c r="E33" s="33"/>
      <c r="F33" s="30"/>
    </row>
    <row r="34" spans="1:6" x14ac:dyDescent="0.2">
      <c r="A34" s="36">
        <v>47119</v>
      </c>
      <c r="B34" s="30">
        <v>-7000</v>
      </c>
      <c r="C34" s="31"/>
      <c r="D34" s="32"/>
      <c r="E34" s="33"/>
      <c r="F34" s="30"/>
    </row>
    <row r="35" spans="1:6" x14ac:dyDescent="0.2">
      <c r="A35" s="36">
        <v>47484</v>
      </c>
      <c r="B35" s="30">
        <v>-7000</v>
      </c>
      <c r="C35" s="31"/>
      <c r="D35" s="32"/>
      <c r="E35" s="33"/>
      <c r="F35" s="30"/>
    </row>
    <row r="36" spans="1:6" x14ac:dyDescent="0.2">
      <c r="A36" s="36">
        <v>47849</v>
      </c>
      <c r="B36" s="30">
        <v>-7000</v>
      </c>
      <c r="C36" s="31"/>
      <c r="D36" s="32"/>
      <c r="E36" s="33"/>
      <c r="F36" s="30"/>
    </row>
    <row r="37" spans="1:6" x14ac:dyDescent="0.2">
      <c r="A37" s="36">
        <v>48214</v>
      </c>
      <c r="B37" s="30">
        <v>-7000</v>
      </c>
      <c r="C37" s="31"/>
      <c r="D37" s="32"/>
      <c r="E37" s="33"/>
      <c r="F37" s="30"/>
    </row>
    <row r="38" spans="1:6" x14ac:dyDescent="0.2">
      <c r="A38" s="36">
        <v>48580</v>
      </c>
      <c r="B38" s="30">
        <v>-7000</v>
      </c>
      <c r="C38" s="31"/>
      <c r="D38" s="32"/>
      <c r="E38" s="33"/>
      <c r="F38" s="30"/>
    </row>
    <row r="39" spans="1:6" x14ac:dyDescent="0.2">
      <c r="A39" s="15"/>
      <c r="B39" s="30"/>
      <c r="C39" s="31"/>
      <c r="D39" s="32"/>
      <c r="E39" s="33"/>
      <c r="F39" s="30"/>
    </row>
    <row r="40" spans="1:6" x14ac:dyDescent="0.2">
      <c r="A40" s="15"/>
      <c r="B40" s="30"/>
      <c r="C40" s="31"/>
      <c r="D40" s="32"/>
      <c r="E40" s="33"/>
      <c r="F40" s="30"/>
    </row>
    <row r="41" spans="1:6" x14ac:dyDescent="0.2">
      <c r="A41" s="15"/>
      <c r="B41" s="30"/>
      <c r="C41" s="31"/>
      <c r="D41" s="32"/>
      <c r="E41" s="33"/>
      <c r="F41" s="30"/>
    </row>
    <row r="42" spans="1:6" x14ac:dyDescent="0.2">
      <c r="A42" s="15"/>
      <c r="B42" s="30"/>
      <c r="C42" s="31"/>
      <c r="D42" s="32"/>
      <c r="E42" s="33"/>
      <c r="F42" s="30"/>
    </row>
    <row r="43" spans="1:6" x14ac:dyDescent="0.2">
      <c r="A43" s="15"/>
      <c r="B43" s="30"/>
      <c r="C43" s="31"/>
      <c r="D43" s="32"/>
      <c r="E43" s="33"/>
      <c r="F43" s="30"/>
    </row>
    <row r="44" spans="1:6" x14ac:dyDescent="0.2">
      <c r="A44" s="15"/>
      <c r="B44" s="30"/>
      <c r="C44" s="31"/>
      <c r="D44" s="32"/>
      <c r="E44" s="33"/>
      <c r="F44" s="30"/>
    </row>
    <row r="45" spans="1:6" x14ac:dyDescent="0.2">
      <c r="A45" s="15"/>
      <c r="B45" s="30"/>
      <c r="C45" s="31"/>
      <c r="D45" s="32"/>
      <c r="E45" s="33"/>
      <c r="F45" s="30"/>
    </row>
    <row r="46" spans="1:6" x14ac:dyDescent="0.2">
      <c r="A46" s="15"/>
      <c r="B46" s="30"/>
      <c r="C46" s="31"/>
      <c r="D46" s="32"/>
      <c r="E46" s="33"/>
      <c r="F46" s="30"/>
    </row>
    <row r="47" spans="1:6" x14ac:dyDescent="0.2">
      <c r="A47" s="15"/>
      <c r="B47" s="30"/>
      <c r="C47" s="31"/>
      <c r="D47" s="32"/>
      <c r="E47" s="33"/>
      <c r="F47" s="30"/>
    </row>
    <row r="48" spans="1:6" x14ac:dyDescent="0.2">
      <c r="A48" s="15"/>
      <c r="B48" s="30"/>
      <c r="C48" s="31"/>
      <c r="D48" s="32"/>
      <c r="E48" s="33"/>
      <c r="F48" s="30"/>
    </row>
    <row r="49" spans="1:6" x14ac:dyDescent="0.2">
      <c r="A49" s="15"/>
      <c r="B49" s="30"/>
      <c r="C49" s="31"/>
      <c r="D49" s="32"/>
      <c r="E49" s="33"/>
      <c r="F49" s="30"/>
    </row>
    <row r="50" spans="1:6" x14ac:dyDescent="0.2">
      <c r="A50" s="15"/>
      <c r="B50" s="30"/>
      <c r="C50" s="31"/>
      <c r="D50" s="32"/>
      <c r="E50" s="33"/>
      <c r="F50" s="30"/>
    </row>
    <row r="51" spans="1:6" x14ac:dyDescent="0.2">
      <c r="A51" s="15"/>
      <c r="B51" s="30"/>
      <c r="C51" s="31"/>
      <c r="D51" s="32"/>
      <c r="E51" s="33"/>
      <c r="F51" s="30"/>
    </row>
    <row r="52" spans="1:6" x14ac:dyDescent="0.2">
      <c r="A52" s="15"/>
      <c r="B52" s="30"/>
      <c r="C52" s="31"/>
      <c r="D52" s="32"/>
      <c r="E52" s="33"/>
      <c r="F52" s="30"/>
    </row>
    <row r="53" spans="1:6" x14ac:dyDescent="0.2">
      <c r="A53" s="15"/>
      <c r="B53" s="30"/>
      <c r="C53" s="31"/>
      <c r="D53" s="32"/>
      <c r="E53" s="33"/>
      <c r="F53" s="30"/>
    </row>
    <row r="54" spans="1:6" x14ac:dyDescent="0.2">
      <c r="A54" s="15"/>
      <c r="B54" s="30"/>
      <c r="C54" s="31"/>
      <c r="D54" s="32"/>
      <c r="E54" s="33"/>
      <c r="F54" s="30"/>
    </row>
    <row r="55" spans="1:6" x14ac:dyDescent="0.2">
      <c r="A55" s="15"/>
      <c r="B55" s="30"/>
      <c r="C55" s="31"/>
      <c r="D55" s="32"/>
      <c r="E55" s="33"/>
      <c r="F55" s="30"/>
    </row>
    <row r="56" spans="1:6" x14ac:dyDescent="0.2">
      <c r="A56" s="15"/>
      <c r="B56" s="30"/>
      <c r="C56" s="31"/>
      <c r="D56" s="32"/>
      <c r="E56" s="33"/>
      <c r="F56" s="30"/>
    </row>
    <row r="57" spans="1:6" x14ac:dyDescent="0.2">
      <c r="A57" s="15"/>
      <c r="B57" s="30"/>
      <c r="C57" s="31"/>
      <c r="D57" s="32"/>
      <c r="E57" s="33"/>
      <c r="F57" s="30"/>
    </row>
    <row r="58" spans="1:6" x14ac:dyDescent="0.2">
      <c r="A58" s="15"/>
      <c r="B58" s="30"/>
      <c r="C58" s="31"/>
      <c r="D58" s="32"/>
      <c r="E58" s="33"/>
      <c r="F58" s="30"/>
    </row>
    <row r="59" spans="1:6" x14ac:dyDescent="0.2">
      <c r="A59" s="15"/>
      <c r="B59" s="30"/>
      <c r="C59" s="31"/>
      <c r="D59" s="32"/>
      <c r="E59" s="33"/>
      <c r="F59" s="30"/>
    </row>
    <row r="60" spans="1:6" x14ac:dyDescent="0.2">
      <c r="A60" s="15"/>
      <c r="B60" s="30"/>
      <c r="C60" s="31"/>
      <c r="D60" s="32"/>
      <c r="E60" s="33"/>
      <c r="F60" s="30"/>
    </row>
    <row r="61" spans="1:6" x14ac:dyDescent="0.2">
      <c r="A61" s="15"/>
      <c r="B61" s="30"/>
      <c r="C61" s="31"/>
      <c r="D61" s="32"/>
      <c r="E61" s="33"/>
      <c r="F61" s="30"/>
    </row>
    <row r="62" spans="1:6" x14ac:dyDescent="0.2">
      <c r="A62" s="15"/>
      <c r="B62" s="30"/>
      <c r="C62" s="31"/>
      <c r="D62" s="32"/>
      <c r="E62" s="33"/>
      <c r="F62" s="30"/>
    </row>
    <row r="63" spans="1:6" x14ac:dyDescent="0.2">
      <c r="A63" s="15"/>
      <c r="B63" s="30"/>
      <c r="C63" s="31"/>
      <c r="D63" s="32"/>
      <c r="E63" s="33"/>
      <c r="F63" s="30"/>
    </row>
    <row r="64" spans="1:6" x14ac:dyDescent="0.2">
      <c r="A64" s="15"/>
      <c r="B64" s="30"/>
      <c r="C64" s="31"/>
      <c r="D64" s="32"/>
      <c r="E64" s="33"/>
      <c r="F64" s="30"/>
    </row>
    <row r="65" spans="1:6" x14ac:dyDescent="0.2">
      <c r="A65" s="15"/>
      <c r="B65" s="30"/>
      <c r="C65" s="31"/>
      <c r="D65" s="32"/>
      <c r="E65" s="33"/>
      <c r="F65" s="30"/>
    </row>
    <row r="66" spans="1:6" x14ac:dyDescent="0.2">
      <c r="A66" s="15"/>
      <c r="B66" s="30"/>
      <c r="C66" s="31"/>
      <c r="D66" s="32"/>
      <c r="E66" s="33"/>
      <c r="F66" s="30"/>
    </row>
    <row r="67" spans="1:6" x14ac:dyDescent="0.2">
      <c r="A67" s="15"/>
      <c r="B67" s="30"/>
      <c r="C67" s="31"/>
      <c r="D67" s="32"/>
      <c r="E67" s="33"/>
      <c r="F67" s="30"/>
    </row>
    <row r="68" spans="1:6" x14ac:dyDescent="0.2">
      <c r="A68" s="15"/>
      <c r="B68" s="30"/>
      <c r="C68" s="31"/>
      <c r="D68" s="32"/>
      <c r="E68" s="33"/>
      <c r="F68" s="30"/>
    </row>
    <row r="69" spans="1:6" x14ac:dyDescent="0.2">
      <c r="A69" s="15"/>
      <c r="B69" s="30"/>
      <c r="C69" s="31"/>
      <c r="D69" s="32"/>
      <c r="E69" s="33"/>
      <c r="F69" s="30"/>
    </row>
    <row r="70" spans="1:6" x14ac:dyDescent="0.2">
      <c r="A70" s="15"/>
      <c r="B70" s="30"/>
      <c r="C70" s="31"/>
      <c r="D70" s="32"/>
      <c r="E70" s="33"/>
      <c r="F70" s="30"/>
    </row>
    <row r="71" spans="1:6" x14ac:dyDescent="0.2">
      <c r="A71" s="15"/>
      <c r="B71" s="30"/>
      <c r="C71" s="31"/>
      <c r="D71" s="32"/>
      <c r="E71" s="33"/>
      <c r="F71" s="30"/>
    </row>
    <row r="72" spans="1:6" x14ac:dyDescent="0.2">
      <c r="A72" s="15"/>
      <c r="B72" s="30"/>
      <c r="C72" s="31"/>
      <c r="D72" s="32"/>
      <c r="E72" s="33"/>
      <c r="F72" s="30"/>
    </row>
    <row r="73" spans="1:6" x14ac:dyDescent="0.2">
      <c r="A73" s="15"/>
      <c r="B73" s="30"/>
      <c r="C73" s="31"/>
      <c r="D73" s="32"/>
      <c r="E73" s="33"/>
      <c r="F73" s="30"/>
    </row>
    <row r="74" spans="1:6" x14ac:dyDescent="0.2">
      <c r="A74" s="15"/>
      <c r="B74" s="30"/>
      <c r="C74" s="31"/>
      <c r="D74" s="32"/>
      <c r="E74" s="33"/>
      <c r="F74" s="30"/>
    </row>
    <row r="75" spans="1:6" x14ac:dyDescent="0.2">
      <c r="A75" s="15"/>
      <c r="B75" s="30"/>
      <c r="C75" s="31"/>
      <c r="D75" s="32"/>
      <c r="E75" s="33"/>
      <c r="F75" s="30"/>
    </row>
    <row r="76" spans="1:6" x14ac:dyDescent="0.2">
      <c r="A76" s="15"/>
      <c r="B76" s="30"/>
      <c r="C76" s="31"/>
      <c r="D76" s="32"/>
      <c r="E76" s="33"/>
      <c r="F76" s="30"/>
    </row>
    <row r="77" spans="1:6" x14ac:dyDescent="0.2">
      <c r="A77" s="15"/>
      <c r="B77" s="30"/>
      <c r="C77" s="31"/>
      <c r="D77" s="32"/>
      <c r="E77" s="33"/>
      <c r="F77" s="30"/>
    </row>
    <row r="78" spans="1:6" x14ac:dyDescent="0.2">
      <c r="A78" s="15"/>
      <c r="B78" s="30"/>
      <c r="C78" s="31"/>
      <c r="D78" s="32"/>
      <c r="E78" s="33"/>
      <c r="F78" s="30"/>
    </row>
    <row r="79" spans="1:6" x14ac:dyDescent="0.2">
      <c r="A79" s="15"/>
      <c r="B79" s="30"/>
      <c r="C79" s="31"/>
      <c r="D79" s="32"/>
      <c r="E79" s="33"/>
      <c r="F79" s="30"/>
    </row>
    <row r="80" spans="1:6" x14ac:dyDescent="0.2">
      <c r="A80" s="15"/>
      <c r="B80" s="30"/>
      <c r="C80" s="31"/>
      <c r="D80" s="32"/>
      <c r="E80" s="33"/>
      <c r="F80" s="30"/>
    </row>
    <row r="81" spans="1:6" x14ac:dyDescent="0.2">
      <c r="A81" s="15"/>
      <c r="B81" s="30"/>
      <c r="C81" s="31"/>
      <c r="D81" s="32"/>
      <c r="E81" s="33"/>
      <c r="F81" s="30"/>
    </row>
    <row r="82" spans="1:6" x14ac:dyDescent="0.2">
      <c r="A82" s="15"/>
      <c r="B82" s="30"/>
      <c r="C82" s="31"/>
      <c r="D82" s="32"/>
      <c r="E82" s="33"/>
      <c r="F82" s="30"/>
    </row>
    <row r="83" spans="1:6" x14ac:dyDescent="0.2">
      <c r="A83" s="15"/>
      <c r="B83" s="30"/>
      <c r="C83" s="31"/>
      <c r="D83" s="32"/>
      <c r="E83" s="33"/>
      <c r="F83" s="30"/>
    </row>
    <row r="84" spans="1:6" x14ac:dyDescent="0.2">
      <c r="A84" s="15"/>
      <c r="B84" s="30"/>
      <c r="C84" s="31"/>
      <c r="D84" s="32"/>
      <c r="E84" s="33"/>
      <c r="F84" s="30"/>
    </row>
    <row r="85" spans="1:6" x14ac:dyDescent="0.2">
      <c r="A85" s="15"/>
      <c r="B85" s="30"/>
      <c r="C85" s="31"/>
      <c r="D85" s="32"/>
      <c r="E85" s="33"/>
      <c r="F85" s="30"/>
    </row>
    <row r="86" spans="1:6" x14ac:dyDescent="0.2">
      <c r="A86" s="15"/>
      <c r="B86" s="30"/>
      <c r="C86" s="31"/>
      <c r="D86" s="32"/>
      <c r="E86" s="33"/>
      <c r="F86" s="30"/>
    </row>
    <row r="87" spans="1:6" x14ac:dyDescent="0.2">
      <c r="A87" s="15"/>
      <c r="B87" s="30"/>
      <c r="C87" s="31"/>
      <c r="D87" s="32"/>
      <c r="E87" s="33"/>
      <c r="F87" s="30"/>
    </row>
  </sheetData>
  <mergeCells count="2">
    <mergeCell ref="B3:D3"/>
    <mergeCell ref="E3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9D879-097D-1846-A329-E1215874C473}">
  <dimension ref="A1:E401"/>
  <sheetViews>
    <sheetView tabSelected="1" zoomScale="210" zoomScaleNormal="210" workbookViewId="0">
      <selection activeCell="E3" sqref="E3"/>
    </sheetView>
  </sheetViews>
  <sheetFormatPr baseColWidth="10" defaultRowHeight="15" x14ac:dyDescent="0.2"/>
  <sheetData>
    <row r="1" spans="1:5" x14ac:dyDescent="0.2">
      <c r="A1" t="s">
        <v>173</v>
      </c>
      <c r="B1" t="s">
        <v>174</v>
      </c>
    </row>
    <row r="2" spans="1:5" x14ac:dyDescent="0.2">
      <c r="A2">
        <v>0.1</v>
      </c>
      <c r="B2">
        <f>A2/10-LN(A2)</f>
        <v>2.3125850929940452</v>
      </c>
      <c r="D2">
        <v>1.118274755667007</v>
      </c>
      <c r="E2">
        <f>D2/10-LN(D2)</f>
        <v>4.0374616392488405E-5</v>
      </c>
    </row>
    <row r="3" spans="1:5" x14ac:dyDescent="0.2">
      <c r="A3">
        <v>0.2</v>
      </c>
      <c r="B3">
        <f>A3/10-LN(A3)</f>
        <v>1.6294379124341003</v>
      </c>
      <c r="D3">
        <v>35.773336422439129</v>
      </c>
      <c r="E3">
        <f>D3/10-LN(D3)</f>
        <v>1.3081900240985433E-4</v>
      </c>
    </row>
    <row r="4" spans="1:5" x14ac:dyDescent="0.2">
      <c r="A4">
        <v>0.3</v>
      </c>
      <c r="B4">
        <f t="shared" ref="B4:B67" si="0">A4/10-LN(A4)</f>
        <v>1.2339728043259361</v>
      </c>
    </row>
    <row r="5" spans="1:5" x14ac:dyDescent="0.2">
      <c r="A5">
        <v>0.4</v>
      </c>
      <c r="B5">
        <f t="shared" si="0"/>
        <v>0.95629073187415503</v>
      </c>
    </row>
    <row r="6" spans="1:5" x14ac:dyDescent="0.2">
      <c r="A6">
        <v>0.5</v>
      </c>
      <c r="B6">
        <f t="shared" si="0"/>
        <v>0.74314718055994533</v>
      </c>
    </row>
    <row r="7" spans="1:5" x14ac:dyDescent="0.2">
      <c r="A7">
        <v>0.6</v>
      </c>
      <c r="B7">
        <f t="shared" si="0"/>
        <v>0.57082562376599078</v>
      </c>
    </row>
    <row r="8" spans="1:5" x14ac:dyDescent="0.2">
      <c r="A8">
        <v>0.7</v>
      </c>
      <c r="B8">
        <f t="shared" si="0"/>
        <v>0.42667494393873245</v>
      </c>
    </row>
    <row r="9" spans="1:5" x14ac:dyDescent="0.2">
      <c r="A9">
        <v>0.8</v>
      </c>
      <c r="B9">
        <f t="shared" si="0"/>
        <v>0.30314355131420972</v>
      </c>
    </row>
    <row r="10" spans="1:5" x14ac:dyDescent="0.2">
      <c r="A10">
        <v>0.9</v>
      </c>
      <c r="B10">
        <f t="shared" si="0"/>
        <v>0.19536051565782628</v>
      </c>
    </row>
    <row r="11" spans="1:5" x14ac:dyDescent="0.2">
      <c r="A11">
        <v>1</v>
      </c>
      <c r="B11">
        <f t="shared" si="0"/>
        <v>0.1</v>
      </c>
    </row>
    <row r="12" spans="1:5" x14ac:dyDescent="0.2">
      <c r="A12">
        <v>1.1000000000000001</v>
      </c>
      <c r="B12">
        <f t="shared" si="0"/>
        <v>1.468982019567508E-2</v>
      </c>
    </row>
    <row r="13" spans="1:5" x14ac:dyDescent="0.2">
      <c r="A13">
        <v>1.2</v>
      </c>
      <c r="B13">
        <f t="shared" si="0"/>
        <v>-6.2321556793954597E-2</v>
      </c>
    </row>
    <row r="14" spans="1:5" x14ac:dyDescent="0.2">
      <c r="A14">
        <v>1.3</v>
      </c>
      <c r="B14">
        <f t="shared" si="0"/>
        <v>-0.13236426446749106</v>
      </c>
    </row>
    <row r="15" spans="1:5" x14ac:dyDescent="0.2">
      <c r="A15">
        <v>1.4</v>
      </c>
      <c r="B15">
        <f t="shared" si="0"/>
        <v>-0.19647223662121291</v>
      </c>
    </row>
    <row r="16" spans="1:5" x14ac:dyDescent="0.2">
      <c r="A16">
        <v>1.5</v>
      </c>
      <c r="B16">
        <f t="shared" si="0"/>
        <v>-0.25546510810816436</v>
      </c>
    </row>
    <row r="17" spans="1:2" x14ac:dyDescent="0.2">
      <c r="A17">
        <v>1.6</v>
      </c>
      <c r="B17">
        <f t="shared" si="0"/>
        <v>-0.31000362924573566</v>
      </c>
    </row>
    <row r="18" spans="1:2" x14ac:dyDescent="0.2">
      <c r="A18">
        <v>1.7</v>
      </c>
      <c r="B18">
        <f t="shared" si="0"/>
        <v>-0.36062825106217039</v>
      </c>
    </row>
    <row r="19" spans="1:2" x14ac:dyDescent="0.2">
      <c r="A19">
        <v>1.8</v>
      </c>
      <c r="B19">
        <f t="shared" si="0"/>
        <v>-0.40778666490211907</v>
      </c>
    </row>
    <row r="20" spans="1:2" x14ac:dyDescent="0.2">
      <c r="A20">
        <v>1.9</v>
      </c>
      <c r="B20">
        <f t="shared" si="0"/>
        <v>-0.45185388617239469</v>
      </c>
    </row>
    <row r="21" spans="1:2" x14ac:dyDescent="0.2">
      <c r="A21">
        <v>2</v>
      </c>
      <c r="B21">
        <f t="shared" si="0"/>
        <v>-0.49314718055994528</v>
      </c>
    </row>
    <row r="22" spans="1:2" x14ac:dyDescent="0.2">
      <c r="A22">
        <v>2.1</v>
      </c>
      <c r="B22">
        <f t="shared" si="0"/>
        <v>-0.53193734472937737</v>
      </c>
    </row>
    <row r="23" spans="1:2" x14ac:dyDescent="0.2">
      <c r="A23">
        <v>2.2000000000000002</v>
      </c>
      <c r="B23">
        <f t="shared" si="0"/>
        <v>-0.56845736036427019</v>
      </c>
    </row>
    <row r="24" spans="1:2" x14ac:dyDescent="0.2">
      <c r="A24">
        <v>2.2999999999999998</v>
      </c>
      <c r="B24">
        <f t="shared" si="0"/>
        <v>-0.6029091229351039</v>
      </c>
    </row>
    <row r="25" spans="1:2" x14ac:dyDescent="0.2">
      <c r="A25">
        <v>2.4</v>
      </c>
      <c r="B25">
        <f t="shared" si="0"/>
        <v>-0.63546873735389986</v>
      </c>
    </row>
    <row r="26" spans="1:2" x14ac:dyDescent="0.2">
      <c r="A26">
        <v>2.5</v>
      </c>
      <c r="B26">
        <f t="shared" si="0"/>
        <v>-0.66629073187415511</v>
      </c>
    </row>
    <row r="27" spans="1:2" x14ac:dyDescent="0.2">
      <c r="A27">
        <v>2.6</v>
      </c>
      <c r="B27">
        <f t="shared" si="0"/>
        <v>-0.69551144502743634</v>
      </c>
    </row>
    <row r="28" spans="1:2" x14ac:dyDescent="0.2">
      <c r="A28">
        <v>2.7</v>
      </c>
      <c r="B28">
        <f t="shared" si="0"/>
        <v>-0.72325177301028343</v>
      </c>
    </row>
    <row r="29" spans="1:2" x14ac:dyDescent="0.2">
      <c r="A29">
        <v>2.8</v>
      </c>
      <c r="B29">
        <f t="shared" si="0"/>
        <v>-0.7496194171811581</v>
      </c>
    </row>
    <row r="30" spans="1:2" x14ac:dyDescent="0.2">
      <c r="A30">
        <v>2.9</v>
      </c>
      <c r="B30">
        <f t="shared" si="0"/>
        <v>-0.77471073699242821</v>
      </c>
    </row>
    <row r="31" spans="1:2" x14ac:dyDescent="0.2">
      <c r="A31">
        <v>3</v>
      </c>
      <c r="B31">
        <f t="shared" si="0"/>
        <v>-0.79861228866810974</v>
      </c>
    </row>
    <row r="32" spans="1:2" x14ac:dyDescent="0.2">
      <c r="A32">
        <v>3.1</v>
      </c>
      <c r="B32">
        <f t="shared" si="0"/>
        <v>-0.82140211149110054</v>
      </c>
    </row>
    <row r="33" spans="1:2" x14ac:dyDescent="0.2">
      <c r="A33">
        <v>3.2</v>
      </c>
      <c r="B33">
        <f t="shared" si="0"/>
        <v>-0.8431508098056808</v>
      </c>
    </row>
    <row r="34" spans="1:2" x14ac:dyDescent="0.2">
      <c r="A34">
        <v>3.3</v>
      </c>
      <c r="B34">
        <f t="shared" si="0"/>
        <v>-0.86392246847243459</v>
      </c>
    </row>
    <row r="35" spans="1:2" x14ac:dyDescent="0.2">
      <c r="A35">
        <v>3.4</v>
      </c>
      <c r="B35">
        <f t="shared" si="0"/>
        <v>-0.88377543162211569</v>
      </c>
    </row>
    <row r="36" spans="1:2" x14ac:dyDescent="0.2">
      <c r="A36">
        <v>3.5</v>
      </c>
      <c r="B36">
        <f t="shared" si="0"/>
        <v>-0.90276296849536808</v>
      </c>
    </row>
    <row r="37" spans="1:2" x14ac:dyDescent="0.2">
      <c r="A37">
        <v>3.6</v>
      </c>
      <c r="B37">
        <f t="shared" si="0"/>
        <v>-0.92093384546206425</v>
      </c>
    </row>
    <row r="38" spans="1:2" x14ac:dyDescent="0.2">
      <c r="A38">
        <v>3.7</v>
      </c>
      <c r="B38">
        <f t="shared" si="0"/>
        <v>-0.9383328196501789</v>
      </c>
    </row>
    <row r="39" spans="1:2" x14ac:dyDescent="0.2">
      <c r="A39">
        <v>3.8</v>
      </c>
      <c r="B39">
        <f t="shared" si="0"/>
        <v>-0.95500106673233998</v>
      </c>
    </row>
    <row r="40" spans="1:2" x14ac:dyDescent="0.2">
      <c r="A40">
        <v>3.9</v>
      </c>
      <c r="B40">
        <f t="shared" si="0"/>
        <v>-0.97097655313560061</v>
      </c>
    </row>
    <row r="41" spans="1:2" x14ac:dyDescent="0.2">
      <c r="A41">
        <v>4</v>
      </c>
      <c r="B41">
        <f t="shared" si="0"/>
        <v>-0.98629436111989055</v>
      </c>
    </row>
    <row r="42" spans="1:2" x14ac:dyDescent="0.2">
      <c r="A42">
        <v>4.0999999999999996</v>
      </c>
      <c r="B42">
        <f t="shared" si="0"/>
        <v>-1.0009869737102621</v>
      </c>
    </row>
    <row r="43" spans="1:2" x14ac:dyDescent="0.2">
      <c r="A43">
        <v>4.2</v>
      </c>
      <c r="B43">
        <f t="shared" si="0"/>
        <v>-1.0150845252893226</v>
      </c>
    </row>
    <row r="44" spans="1:2" x14ac:dyDescent="0.2">
      <c r="A44">
        <v>4.3</v>
      </c>
      <c r="B44">
        <f t="shared" si="0"/>
        <v>-1.0286150226995168</v>
      </c>
    </row>
    <row r="45" spans="1:2" x14ac:dyDescent="0.2">
      <c r="A45">
        <v>4.4000000000000004</v>
      </c>
      <c r="B45">
        <f t="shared" si="0"/>
        <v>-1.0416045409242156</v>
      </c>
    </row>
    <row r="46" spans="1:2" x14ac:dyDescent="0.2">
      <c r="A46">
        <v>4.5</v>
      </c>
      <c r="B46">
        <f t="shared" si="0"/>
        <v>-1.0540773967762742</v>
      </c>
    </row>
    <row r="47" spans="1:2" x14ac:dyDescent="0.2">
      <c r="A47">
        <v>4.5999999999999996</v>
      </c>
      <c r="B47">
        <f t="shared" si="0"/>
        <v>-1.0660563034950492</v>
      </c>
    </row>
    <row r="48" spans="1:2" x14ac:dyDescent="0.2">
      <c r="A48">
        <v>4.7</v>
      </c>
      <c r="B48">
        <f t="shared" si="0"/>
        <v>-1.077562508716013</v>
      </c>
    </row>
    <row r="49" spans="1:2" x14ac:dyDescent="0.2">
      <c r="A49">
        <v>4.8</v>
      </c>
      <c r="B49">
        <f t="shared" si="0"/>
        <v>-1.0886159179138453</v>
      </c>
    </row>
    <row r="50" spans="1:2" x14ac:dyDescent="0.2">
      <c r="A50">
        <v>4.9000000000000004</v>
      </c>
      <c r="B50">
        <f t="shared" si="0"/>
        <v>-1.099235205116581</v>
      </c>
    </row>
    <row r="51" spans="1:2" x14ac:dyDescent="0.2">
      <c r="A51">
        <v>5</v>
      </c>
      <c r="B51">
        <f t="shared" si="0"/>
        <v>-1.1094379124341003</v>
      </c>
    </row>
    <row r="52" spans="1:2" x14ac:dyDescent="0.2">
      <c r="A52">
        <v>5.0999999999999996</v>
      </c>
      <c r="B52">
        <f t="shared" si="0"/>
        <v>-1.11924053973028</v>
      </c>
    </row>
    <row r="53" spans="1:2" x14ac:dyDescent="0.2">
      <c r="A53">
        <v>5.2</v>
      </c>
      <c r="B53">
        <f t="shared" si="0"/>
        <v>-1.1286586255873816</v>
      </c>
    </row>
    <row r="54" spans="1:2" x14ac:dyDescent="0.2">
      <c r="A54">
        <v>5.3</v>
      </c>
      <c r="B54">
        <f t="shared" si="0"/>
        <v>-1.137706820558076</v>
      </c>
    </row>
    <row r="55" spans="1:2" x14ac:dyDescent="0.2">
      <c r="A55">
        <v>5.4</v>
      </c>
      <c r="B55">
        <f t="shared" si="0"/>
        <v>-1.1463989535702288</v>
      </c>
    </row>
    <row r="56" spans="1:2" x14ac:dyDescent="0.2">
      <c r="A56">
        <v>5.5</v>
      </c>
      <c r="B56">
        <f t="shared" si="0"/>
        <v>-1.1547480922384252</v>
      </c>
    </row>
    <row r="57" spans="1:2" x14ac:dyDescent="0.2">
      <c r="A57">
        <v>5.6</v>
      </c>
      <c r="B57">
        <f t="shared" si="0"/>
        <v>-1.1627665977411037</v>
      </c>
    </row>
    <row r="58" spans="1:2" x14ac:dyDescent="0.2">
      <c r="A58">
        <v>5.7</v>
      </c>
      <c r="B58">
        <f t="shared" si="0"/>
        <v>-1.1704661748405045</v>
      </c>
    </row>
    <row r="59" spans="1:2" x14ac:dyDescent="0.2">
      <c r="A59">
        <v>5.8</v>
      </c>
      <c r="B59">
        <f t="shared" si="0"/>
        <v>-1.1778579175523736</v>
      </c>
    </row>
    <row r="60" spans="1:2" x14ac:dyDescent="0.2">
      <c r="A60">
        <v>5.9</v>
      </c>
      <c r="B60">
        <f t="shared" si="0"/>
        <v>-1.1849523509116737</v>
      </c>
    </row>
    <row r="61" spans="1:2" x14ac:dyDescent="0.2">
      <c r="A61">
        <v>6</v>
      </c>
      <c r="B61">
        <f t="shared" si="0"/>
        <v>-1.1917594692280549</v>
      </c>
    </row>
    <row r="62" spans="1:2" x14ac:dyDescent="0.2">
      <c r="A62">
        <v>6.1</v>
      </c>
      <c r="B62">
        <f t="shared" si="0"/>
        <v>-1.1982887711792656</v>
      </c>
    </row>
    <row r="63" spans="1:2" x14ac:dyDescent="0.2">
      <c r="A63">
        <v>6.2</v>
      </c>
      <c r="B63">
        <f t="shared" si="0"/>
        <v>-1.2045492920510461</v>
      </c>
    </row>
    <row r="64" spans="1:2" x14ac:dyDescent="0.2">
      <c r="A64">
        <v>6.3</v>
      </c>
      <c r="B64">
        <f t="shared" si="0"/>
        <v>-1.2105496333974868</v>
      </c>
    </row>
    <row r="65" spans="1:2" x14ac:dyDescent="0.2">
      <c r="A65">
        <v>6.4</v>
      </c>
      <c r="B65">
        <f t="shared" si="0"/>
        <v>-1.2162979903656264</v>
      </c>
    </row>
    <row r="66" spans="1:2" x14ac:dyDescent="0.2">
      <c r="A66">
        <v>6.5</v>
      </c>
      <c r="B66">
        <f t="shared" si="0"/>
        <v>-1.2218021769015914</v>
      </c>
    </row>
    <row r="67" spans="1:2" x14ac:dyDescent="0.2">
      <c r="A67">
        <v>6.6</v>
      </c>
      <c r="B67">
        <f t="shared" si="0"/>
        <v>-1.2270696490323798</v>
      </c>
    </row>
    <row r="68" spans="1:2" x14ac:dyDescent="0.2">
      <c r="A68">
        <v>6.7</v>
      </c>
      <c r="B68">
        <f t="shared" ref="B68:B131" si="1">A68/10-LN(A68)</f>
        <v>-1.2321075263969203</v>
      </c>
    </row>
    <row r="69" spans="1:2" x14ac:dyDescent="0.2">
      <c r="A69">
        <v>6.8</v>
      </c>
      <c r="B69">
        <f t="shared" si="1"/>
        <v>-1.2369226121820611</v>
      </c>
    </row>
    <row r="70" spans="1:2" x14ac:dyDescent="0.2">
      <c r="A70">
        <v>6.9</v>
      </c>
      <c r="B70">
        <f t="shared" si="1"/>
        <v>-1.2415214116032138</v>
      </c>
    </row>
    <row r="71" spans="1:2" x14ac:dyDescent="0.2">
      <c r="A71">
        <v>7</v>
      </c>
      <c r="B71">
        <f t="shared" si="1"/>
        <v>-1.2459101490553133</v>
      </c>
    </row>
    <row r="72" spans="1:2" x14ac:dyDescent="0.2">
      <c r="A72">
        <v>7.1</v>
      </c>
      <c r="B72">
        <f t="shared" si="1"/>
        <v>-1.2500947840472698</v>
      </c>
    </row>
    <row r="73" spans="1:2" x14ac:dyDescent="0.2">
      <c r="A73">
        <v>7.2</v>
      </c>
      <c r="B73">
        <f t="shared" si="1"/>
        <v>-1.2540810260220097</v>
      </c>
    </row>
    <row r="74" spans="1:2" x14ac:dyDescent="0.2">
      <c r="A74">
        <v>7.3</v>
      </c>
      <c r="B74">
        <f t="shared" si="1"/>
        <v>-1.2578743481543455</v>
      </c>
    </row>
    <row r="75" spans="1:2" x14ac:dyDescent="0.2">
      <c r="A75">
        <v>7.4</v>
      </c>
      <c r="B75">
        <f t="shared" si="1"/>
        <v>-1.2614800002101243</v>
      </c>
    </row>
    <row r="76" spans="1:2" x14ac:dyDescent="0.2">
      <c r="A76">
        <v>7.5</v>
      </c>
      <c r="B76">
        <f t="shared" si="1"/>
        <v>-1.2649030205422647</v>
      </c>
    </row>
    <row r="77" spans="1:2" x14ac:dyDescent="0.2">
      <c r="A77">
        <v>7.6</v>
      </c>
      <c r="B77">
        <f t="shared" si="1"/>
        <v>-1.2681482472922851</v>
      </c>
    </row>
    <row r="78" spans="1:2" x14ac:dyDescent="0.2">
      <c r="A78">
        <v>7.7</v>
      </c>
      <c r="B78">
        <f t="shared" si="1"/>
        <v>-1.2712203288596382</v>
      </c>
    </row>
    <row r="79" spans="1:2" x14ac:dyDescent="0.2">
      <c r="A79">
        <v>7.8</v>
      </c>
      <c r="B79">
        <f t="shared" si="1"/>
        <v>-1.2741237336955462</v>
      </c>
    </row>
    <row r="80" spans="1:2" x14ac:dyDescent="0.2">
      <c r="A80">
        <v>7.9</v>
      </c>
      <c r="B80">
        <f t="shared" si="1"/>
        <v>-1.276862759472976</v>
      </c>
    </row>
    <row r="81" spans="1:2" x14ac:dyDescent="0.2">
      <c r="A81">
        <v>8</v>
      </c>
      <c r="B81">
        <f t="shared" si="1"/>
        <v>-1.2794415416798357</v>
      </c>
    </row>
    <row r="82" spans="1:2" x14ac:dyDescent="0.2">
      <c r="A82">
        <v>8.1</v>
      </c>
      <c r="B82">
        <f t="shared" si="1"/>
        <v>-1.2818640616783932</v>
      </c>
    </row>
    <row r="83" spans="1:2" x14ac:dyDescent="0.2">
      <c r="A83">
        <v>8.1999999999999993</v>
      </c>
      <c r="B83">
        <f t="shared" si="1"/>
        <v>-1.2841341542702076</v>
      </c>
    </row>
    <row r="84" spans="1:2" x14ac:dyDescent="0.2">
      <c r="A84">
        <v>8.3000000000000096</v>
      </c>
      <c r="B84">
        <f t="shared" si="1"/>
        <v>-1.2862555148025523</v>
      </c>
    </row>
    <row r="85" spans="1:2" x14ac:dyDescent="0.2">
      <c r="A85">
        <v>8.4000000000000092</v>
      </c>
      <c r="B85">
        <f t="shared" si="1"/>
        <v>-1.2882317058492683</v>
      </c>
    </row>
    <row r="86" spans="1:2" x14ac:dyDescent="0.2">
      <c r="A86">
        <v>8.5000000000000107</v>
      </c>
      <c r="B86">
        <f t="shared" si="1"/>
        <v>-1.2900661634962711</v>
      </c>
    </row>
    <row r="87" spans="1:2" x14ac:dyDescent="0.2">
      <c r="A87">
        <v>8.6000000000000103</v>
      </c>
      <c r="B87">
        <f t="shared" si="1"/>
        <v>-1.2917622032594622</v>
      </c>
    </row>
    <row r="88" spans="1:2" x14ac:dyDescent="0.2">
      <c r="A88">
        <v>8.7000000000000099</v>
      </c>
      <c r="B88">
        <f t="shared" si="1"/>
        <v>-1.2933230256605381</v>
      </c>
    </row>
    <row r="89" spans="1:2" x14ac:dyDescent="0.2">
      <c r="A89">
        <v>8.8000000000000096</v>
      </c>
      <c r="B89">
        <f t="shared" si="1"/>
        <v>-1.2947517214841608</v>
      </c>
    </row>
    <row r="90" spans="1:2" x14ac:dyDescent="0.2">
      <c r="A90">
        <v>8.9000000000000092</v>
      </c>
      <c r="B90">
        <f t="shared" si="1"/>
        <v>-1.2960512767380941</v>
      </c>
    </row>
    <row r="91" spans="1:2" x14ac:dyDescent="0.2">
      <c r="A91">
        <v>9.0000000000000107</v>
      </c>
      <c r="B91">
        <f t="shared" si="1"/>
        <v>-1.2972245773362194</v>
      </c>
    </row>
    <row r="92" spans="1:2" x14ac:dyDescent="0.2">
      <c r="A92">
        <v>9.1000000000000103</v>
      </c>
      <c r="B92">
        <f t="shared" si="1"/>
        <v>-1.2982744135228046</v>
      </c>
    </row>
    <row r="93" spans="1:2" x14ac:dyDescent="0.2">
      <c r="A93">
        <v>9.2000000000000099</v>
      </c>
      <c r="B93">
        <f t="shared" si="1"/>
        <v>-1.2992034840549949</v>
      </c>
    </row>
    <row r="94" spans="1:2" x14ac:dyDescent="0.2">
      <c r="A94">
        <v>9.3000000000000096</v>
      </c>
      <c r="B94">
        <f t="shared" si="1"/>
        <v>-1.3000144001592102</v>
      </c>
    </row>
    <row r="95" spans="1:2" x14ac:dyDescent="0.2">
      <c r="A95">
        <v>9.4000000000000092</v>
      </c>
      <c r="B95">
        <f t="shared" si="1"/>
        <v>-1.3007096892759584</v>
      </c>
    </row>
    <row r="96" spans="1:2" x14ac:dyDescent="0.2">
      <c r="A96">
        <v>9.5000000000000107</v>
      </c>
      <c r="B96">
        <f t="shared" si="1"/>
        <v>-1.3012917986064951</v>
      </c>
    </row>
    <row r="97" spans="1:2" x14ac:dyDescent="0.2">
      <c r="A97">
        <v>9.6000000000000103</v>
      </c>
      <c r="B97">
        <f t="shared" si="1"/>
        <v>-1.3017630984737905</v>
      </c>
    </row>
    <row r="98" spans="1:2" x14ac:dyDescent="0.2">
      <c r="A98">
        <v>9.7000000000000099</v>
      </c>
      <c r="B98">
        <f t="shared" si="1"/>
        <v>-1.3021258855093372</v>
      </c>
    </row>
    <row r="99" spans="1:2" x14ac:dyDescent="0.2">
      <c r="A99">
        <v>9.8000000000000096</v>
      </c>
      <c r="B99">
        <f t="shared" si="1"/>
        <v>-1.3023823856765264</v>
      </c>
    </row>
    <row r="100" spans="1:2" x14ac:dyDescent="0.2">
      <c r="A100">
        <v>9.9000000000000092</v>
      </c>
      <c r="B100">
        <f t="shared" si="1"/>
        <v>-1.3025347571405443</v>
      </c>
    </row>
    <row r="101" spans="1:2" x14ac:dyDescent="0.2">
      <c r="A101">
        <v>10</v>
      </c>
      <c r="B101">
        <f t="shared" si="1"/>
        <v>-1.3025850929940459</v>
      </c>
    </row>
    <row r="102" spans="1:2" x14ac:dyDescent="0.2">
      <c r="A102">
        <v>10.1</v>
      </c>
      <c r="B102">
        <f t="shared" si="1"/>
        <v>-1.3025354238472138</v>
      </c>
    </row>
    <row r="103" spans="1:2" x14ac:dyDescent="0.2">
      <c r="A103">
        <v>10.199999999999999</v>
      </c>
      <c r="B103">
        <f t="shared" si="1"/>
        <v>-1.3023877202902252</v>
      </c>
    </row>
    <row r="104" spans="1:2" x14ac:dyDescent="0.2">
      <c r="A104">
        <v>10.3</v>
      </c>
      <c r="B104">
        <f t="shared" si="1"/>
        <v>-1.3021438952355899</v>
      </c>
    </row>
    <row r="105" spans="1:2" x14ac:dyDescent="0.2">
      <c r="A105">
        <v>10.4</v>
      </c>
      <c r="B105">
        <f t="shared" si="1"/>
        <v>-1.301805806147327</v>
      </c>
    </row>
    <row r="106" spans="1:2" x14ac:dyDescent="0.2">
      <c r="A106">
        <v>10.5</v>
      </c>
      <c r="B106">
        <f t="shared" si="1"/>
        <v>-1.3013752571634776</v>
      </c>
    </row>
    <row r="107" spans="1:2" x14ac:dyDescent="0.2">
      <c r="A107">
        <v>10.6</v>
      </c>
      <c r="B107">
        <f t="shared" si="1"/>
        <v>-1.3008540011180214</v>
      </c>
    </row>
    <row r="108" spans="1:2" x14ac:dyDescent="0.2">
      <c r="A108">
        <v>10.7</v>
      </c>
      <c r="B108">
        <f t="shared" si="1"/>
        <v>-1.3002437414678605</v>
      </c>
    </row>
    <row r="109" spans="1:2" x14ac:dyDescent="0.2">
      <c r="A109">
        <v>10.8</v>
      </c>
      <c r="B109">
        <f t="shared" si="1"/>
        <v>-1.2995461341301739</v>
      </c>
    </row>
    <row r="110" spans="1:2" x14ac:dyDescent="0.2">
      <c r="A110">
        <v>10.9</v>
      </c>
      <c r="B110">
        <f t="shared" si="1"/>
        <v>-1.2987627892350979</v>
      </c>
    </row>
    <row r="111" spans="1:2" x14ac:dyDescent="0.2">
      <c r="A111">
        <v>11</v>
      </c>
      <c r="B111">
        <f t="shared" si="1"/>
        <v>-1.2978952727983706</v>
      </c>
    </row>
    <row r="112" spans="1:2" x14ac:dyDescent="0.2">
      <c r="A112">
        <v>11.1</v>
      </c>
      <c r="B112">
        <f t="shared" si="1"/>
        <v>-1.2969451083182886</v>
      </c>
    </row>
    <row r="113" spans="1:2" x14ac:dyDescent="0.2">
      <c r="A113">
        <v>11.2</v>
      </c>
      <c r="B113">
        <f t="shared" si="1"/>
        <v>-1.2959137783010488</v>
      </c>
    </row>
    <row r="114" spans="1:2" x14ac:dyDescent="0.2">
      <c r="A114">
        <v>11.3</v>
      </c>
      <c r="B114">
        <f t="shared" si="1"/>
        <v>-1.2948027257182948</v>
      </c>
    </row>
    <row r="115" spans="1:2" x14ac:dyDescent="0.2">
      <c r="A115">
        <v>11.4</v>
      </c>
      <c r="B115">
        <f t="shared" si="1"/>
        <v>-1.2936133554004496</v>
      </c>
    </row>
    <row r="116" spans="1:2" x14ac:dyDescent="0.2">
      <c r="A116">
        <v>11.5</v>
      </c>
      <c r="B116">
        <f t="shared" si="1"/>
        <v>-1.2923470353692044</v>
      </c>
    </row>
    <row r="117" spans="1:2" x14ac:dyDescent="0.2">
      <c r="A117">
        <v>11.6</v>
      </c>
      <c r="B117">
        <f t="shared" si="1"/>
        <v>-1.2910050981123191</v>
      </c>
    </row>
    <row r="118" spans="1:2" x14ac:dyDescent="0.2">
      <c r="A118">
        <v>11.7</v>
      </c>
      <c r="B118">
        <f t="shared" si="1"/>
        <v>-1.2895888418037105</v>
      </c>
    </row>
    <row r="119" spans="1:2" x14ac:dyDescent="0.2">
      <c r="A119">
        <v>11.8</v>
      </c>
      <c r="B119">
        <f t="shared" si="1"/>
        <v>-1.288099531471619</v>
      </c>
    </row>
    <row r="120" spans="1:2" x14ac:dyDescent="0.2">
      <c r="A120">
        <v>11.9</v>
      </c>
      <c r="B120">
        <f t="shared" si="1"/>
        <v>-1.2865384001174838</v>
      </c>
    </row>
    <row r="121" spans="1:2" x14ac:dyDescent="0.2">
      <c r="A121">
        <v>12</v>
      </c>
      <c r="B121">
        <f t="shared" si="1"/>
        <v>-1.2849066497880004</v>
      </c>
    </row>
    <row r="122" spans="1:2" x14ac:dyDescent="0.2">
      <c r="A122">
        <v>12.1</v>
      </c>
      <c r="B122">
        <f t="shared" si="1"/>
        <v>-1.2832054526026955</v>
      </c>
    </row>
    <row r="123" spans="1:2" x14ac:dyDescent="0.2">
      <c r="A123">
        <v>12.2</v>
      </c>
      <c r="B123">
        <f t="shared" si="1"/>
        <v>-1.2814359517392109</v>
      </c>
    </row>
    <row r="124" spans="1:2" x14ac:dyDescent="0.2">
      <c r="A124">
        <v>12.3</v>
      </c>
      <c r="B124">
        <f t="shared" si="1"/>
        <v>-1.2795992623783721</v>
      </c>
    </row>
    <row r="125" spans="1:2" x14ac:dyDescent="0.2">
      <c r="A125">
        <v>12.4</v>
      </c>
      <c r="B125">
        <f t="shared" si="1"/>
        <v>-1.2776964726109912</v>
      </c>
    </row>
    <row r="126" spans="1:2" x14ac:dyDescent="0.2">
      <c r="A126">
        <v>12.5</v>
      </c>
      <c r="B126">
        <f t="shared" si="1"/>
        <v>-1.2757286443082556</v>
      </c>
    </row>
    <row r="127" spans="1:2" x14ac:dyDescent="0.2">
      <c r="A127">
        <v>12.6</v>
      </c>
      <c r="B127">
        <f t="shared" si="1"/>
        <v>-1.2736968139574321</v>
      </c>
    </row>
    <row r="128" spans="1:2" x14ac:dyDescent="0.2">
      <c r="A128">
        <v>12.7</v>
      </c>
      <c r="B128">
        <f t="shared" si="1"/>
        <v>-1.2716019934645457</v>
      </c>
    </row>
    <row r="129" spans="1:2" x14ac:dyDescent="0.2">
      <c r="A129">
        <v>12.8</v>
      </c>
      <c r="B129">
        <f t="shared" si="1"/>
        <v>-1.2694451709255714</v>
      </c>
    </row>
    <row r="130" spans="1:2" x14ac:dyDescent="0.2">
      <c r="A130">
        <v>12.9</v>
      </c>
      <c r="B130">
        <f t="shared" si="1"/>
        <v>-1.2672273113676265</v>
      </c>
    </row>
    <row r="131" spans="1:2" x14ac:dyDescent="0.2">
      <c r="A131">
        <v>13</v>
      </c>
      <c r="B131">
        <f t="shared" si="1"/>
        <v>-1.2649493574615367</v>
      </c>
    </row>
    <row r="132" spans="1:2" x14ac:dyDescent="0.2">
      <c r="A132">
        <v>13.1</v>
      </c>
      <c r="B132">
        <f t="shared" ref="B132:B195" si="2">A132/10-LN(A132)</f>
        <v>-1.2626122302071057</v>
      </c>
    </row>
    <row r="133" spans="1:2" x14ac:dyDescent="0.2">
      <c r="A133">
        <v>13.2</v>
      </c>
      <c r="B133">
        <f t="shared" si="2"/>
        <v>-1.2602168295923253</v>
      </c>
    </row>
    <row r="134" spans="1:2" x14ac:dyDescent="0.2">
      <c r="A134">
        <v>13.3</v>
      </c>
      <c r="B134">
        <f t="shared" si="2"/>
        <v>-1.2577640352277082</v>
      </c>
    </row>
    <row r="135" spans="1:2" x14ac:dyDescent="0.2">
      <c r="A135">
        <v>13.4</v>
      </c>
      <c r="B135">
        <f t="shared" si="2"/>
        <v>-1.2552547069568656</v>
      </c>
    </row>
    <row r="136" spans="1:2" x14ac:dyDescent="0.2">
      <c r="A136">
        <v>13.5</v>
      </c>
      <c r="B136">
        <f t="shared" si="2"/>
        <v>-1.2526896854443836</v>
      </c>
    </row>
    <row r="137" spans="1:2" x14ac:dyDescent="0.2">
      <c r="A137">
        <v>13.6</v>
      </c>
      <c r="B137">
        <f t="shared" si="2"/>
        <v>-1.2500697927420066</v>
      </c>
    </row>
    <row r="138" spans="1:2" x14ac:dyDescent="0.2">
      <c r="A138">
        <v>13.7</v>
      </c>
      <c r="B138">
        <f t="shared" si="2"/>
        <v>-1.2473958328340793</v>
      </c>
    </row>
    <row r="139" spans="1:2" x14ac:dyDescent="0.2">
      <c r="A139">
        <v>13.8</v>
      </c>
      <c r="B139">
        <f t="shared" si="2"/>
        <v>-1.2446685921631591</v>
      </c>
    </row>
    <row r="140" spans="1:2" x14ac:dyDescent="0.2">
      <c r="A140">
        <v>13.9</v>
      </c>
      <c r="B140">
        <f t="shared" si="2"/>
        <v>-1.2418888401366459</v>
      </c>
    </row>
    <row r="141" spans="1:2" x14ac:dyDescent="0.2">
      <c r="A141">
        <v>14</v>
      </c>
      <c r="B141">
        <f t="shared" si="2"/>
        <v>-1.2390573296152585</v>
      </c>
    </row>
    <row r="142" spans="1:2" x14ac:dyDescent="0.2">
      <c r="A142">
        <v>14.1</v>
      </c>
      <c r="B142">
        <f t="shared" si="2"/>
        <v>-1.2361747973841226</v>
      </c>
    </row>
    <row r="143" spans="1:2" x14ac:dyDescent="0.2">
      <c r="A143">
        <v>14.2</v>
      </c>
      <c r="B143">
        <f t="shared" si="2"/>
        <v>-1.233241964607215</v>
      </c>
    </row>
    <row r="144" spans="1:2" x14ac:dyDescent="0.2">
      <c r="A144">
        <v>14.3</v>
      </c>
      <c r="B144">
        <f t="shared" si="2"/>
        <v>-1.2302595372658613</v>
      </c>
    </row>
    <row r="145" spans="1:2" x14ac:dyDescent="0.2">
      <c r="A145">
        <v>14.4</v>
      </c>
      <c r="B145">
        <f t="shared" si="2"/>
        <v>-1.2272282065819549</v>
      </c>
    </row>
    <row r="146" spans="1:2" x14ac:dyDescent="0.2">
      <c r="A146">
        <v>14.5</v>
      </c>
      <c r="B146">
        <f t="shared" si="2"/>
        <v>-1.2241486494265288</v>
      </c>
    </row>
    <row r="147" spans="1:2" x14ac:dyDescent="0.2">
      <c r="A147">
        <v>14.6</v>
      </c>
      <c r="B147">
        <f t="shared" si="2"/>
        <v>-1.2210215287142909</v>
      </c>
    </row>
    <row r="148" spans="1:2" x14ac:dyDescent="0.2">
      <c r="A148">
        <v>14.7</v>
      </c>
      <c r="B148">
        <f t="shared" si="2"/>
        <v>-1.2178474937846906</v>
      </c>
    </row>
    <row r="149" spans="1:2" x14ac:dyDescent="0.2">
      <c r="A149">
        <v>14.8</v>
      </c>
      <c r="B149">
        <f t="shared" si="2"/>
        <v>-1.2146271807700693</v>
      </c>
    </row>
    <row r="150" spans="1:2" x14ac:dyDescent="0.2">
      <c r="A150">
        <v>14.9</v>
      </c>
      <c r="B150">
        <f t="shared" si="2"/>
        <v>-1.2113612129514133</v>
      </c>
    </row>
    <row r="151" spans="1:2" x14ac:dyDescent="0.2">
      <c r="A151">
        <v>15</v>
      </c>
      <c r="B151">
        <f t="shared" si="2"/>
        <v>-1.2080502011022101</v>
      </c>
    </row>
    <row r="152" spans="1:2" x14ac:dyDescent="0.2">
      <c r="A152">
        <v>15.1</v>
      </c>
      <c r="B152">
        <f t="shared" si="2"/>
        <v>-1.2046947438208788</v>
      </c>
    </row>
    <row r="153" spans="1:2" x14ac:dyDescent="0.2">
      <c r="A153">
        <v>15.2</v>
      </c>
      <c r="B153">
        <f t="shared" si="2"/>
        <v>-1.2012954278522305</v>
      </c>
    </row>
    <row r="154" spans="1:2" x14ac:dyDescent="0.2">
      <c r="A154">
        <v>15.3</v>
      </c>
      <c r="B154">
        <f t="shared" si="2"/>
        <v>-1.1978528283983898</v>
      </c>
    </row>
    <row r="155" spans="1:2" x14ac:dyDescent="0.2">
      <c r="A155">
        <v>15.4</v>
      </c>
      <c r="B155">
        <f t="shared" si="2"/>
        <v>-1.1943675094195836</v>
      </c>
    </row>
    <row r="156" spans="1:2" x14ac:dyDescent="0.2">
      <c r="A156">
        <v>15.5</v>
      </c>
      <c r="B156">
        <f t="shared" si="2"/>
        <v>-1.1908400239252008</v>
      </c>
    </row>
    <row r="157" spans="1:2" x14ac:dyDescent="0.2">
      <c r="A157">
        <v>15.6</v>
      </c>
      <c r="B157">
        <f t="shared" si="2"/>
        <v>-1.1872709142554911</v>
      </c>
    </row>
    <row r="158" spans="1:2" x14ac:dyDescent="0.2">
      <c r="A158">
        <v>15.7</v>
      </c>
      <c r="B158">
        <f t="shared" si="2"/>
        <v>-1.1836607123542624</v>
      </c>
    </row>
    <row r="159" spans="1:2" x14ac:dyDescent="0.2">
      <c r="A159">
        <v>15.8000000000001</v>
      </c>
      <c r="B159">
        <f t="shared" si="2"/>
        <v>-1.1800099400329176</v>
      </c>
    </row>
    <row r="160" spans="1:2" x14ac:dyDescent="0.2">
      <c r="A160">
        <v>15.9</v>
      </c>
      <c r="B160">
        <f t="shared" si="2"/>
        <v>-1.176319109226186</v>
      </c>
    </row>
    <row r="161" spans="1:2" x14ac:dyDescent="0.2">
      <c r="A161">
        <v>16</v>
      </c>
      <c r="B161">
        <f t="shared" si="2"/>
        <v>-1.1725887222397811</v>
      </c>
    </row>
    <row r="162" spans="1:2" x14ac:dyDescent="0.2">
      <c r="A162">
        <v>16.100000000000101</v>
      </c>
      <c r="B162">
        <f t="shared" si="2"/>
        <v>-1.1688192719904134</v>
      </c>
    </row>
    <row r="163" spans="1:2" x14ac:dyDescent="0.2">
      <c r="A163">
        <v>16.2</v>
      </c>
      <c r="B163">
        <f t="shared" si="2"/>
        <v>-1.1650112422383383</v>
      </c>
    </row>
    <row r="164" spans="1:2" x14ac:dyDescent="0.2">
      <c r="A164">
        <v>16.3000000000001</v>
      </c>
      <c r="B164">
        <f t="shared" si="2"/>
        <v>-1.1611651078127125</v>
      </c>
    </row>
    <row r="165" spans="1:2" x14ac:dyDescent="0.2">
      <c r="A165">
        <v>16.399999999999999</v>
      </c>
      <c r="B165">
        <f t="shared" si="2"/>
        <v>-1.1572813348301529</v>
      </c>
    </row>
    <row r="166" spans="1:2" x14ac:dyDescent="0.2">
      <c r="A166">
        <v>16.5</v>
      </c>
      <c r="B166">
        <f t="shared" si="2"/>
        <v>-1.1533603809065349</v>
      </c>
    </row>
    <row r="167" spans="1:2" x14ac:dyDescent="0.2">
      <c r="A167">
        <v>16.600000000000101</v>
      </c>
      <c r="B167">
        <f t="shared" si="2"/>
        <v>-1.1494026953624934</v>
      </c>
    </row>
    <row r="168" spans="1:2" x14ac:dyDescent="0.2">
      <c r="A168">
        <v>16.7</v>
      </c>
      <c r="B168">
        <f t="shared" si="2"/>
        <v>-1.1454087194227096</v>
      </c>
    </row>
    <row r="169" spans="1:2" x14ac:dyDescent="0.2">
      <c r="A169">
        <v>16.8000000000001</v>
      </c>
      <c r="B169">
        <f t="shared" si="2"/>
        <v>-1.1413788864092091</v>
      </c>
    </row>
    <row r="170" spans="1:2" x14ac:dyDescent="0.2">
      <c r="A170">
        <v>16.899999999999999</v>
      </c>
      <c r="B170">
        <f t="shared" si="2"/>
        <v>-1.1373136219290276</v>
      </c>
    </row>
    <row r="171" spans="1:2" x14ac:dyDescent="0.2">
      <c r="A171">
        <v>17</v>
      </c>
      <c r="B171">
        <f t="shared" si="2"/>
        <v>-1.1332133440562162</v>
      </c>
    </row>
    <row r="172" spans="1:2" x14ac:dyDescent="0.2">
      <c r="A172">
        <v>17.100000000000101</v>
      </c>
      <c r="B172">
        <f t="shared" si="2"/>
        <v>-1.12907846350861</v>
      </c>
    </row>
    <row r="173" spans="1:2" x14ac:dyDescent="0.2">
      <c r="A173">
        <v>17.2</v>
      </c>
      <c r="B173">
        <f t="shared" si="2"/>
        <v>-1.1249093838194073</v>
      </c>
    </row>
    <row r="174" spans="1:2" x14ac:dyDescent="0.2">
      <c r="A174">
        <v>17.3000000000001</v>
      </c>
      <c r="B174">
        <f t="shared" si="2"/>
        <v>-1.1207065015037292</v>
      </c>
    </row>
    <row r="175" spans="1:2" x14ac:dyDescent="0.2">
      <c r="A175">
        <v>17.400000000000102</v>
      </c>
      <c r="B175">
        <f t="shared" si="2"/>
        <v>-1.1164702062204788</v>
      </c>
    </row>
    <row r="176" spans="1:2" x14ac:dyDescent="0.2">
      <c r="A176">
        <v>17.500000000000099</v>
      </c>
      <c r="B176">
        <f t="shared" si="2"/>
        <v>-1.1122008809294639</v>
      </c>
    </row>
    <row r="177" spans="1:2" x14ac:dyDescent="0.2">
      <c r="A177">
        <v>17.600000000000101</v>
      </c>
      <c r="B177">
        <f t="shared" si="2"/>
        <v>-1.1078989020441017</v>
      </c>
    </row>
    <row r="178" spans="1:2" x14ac:dyDescent="0.2">
      <c r="A178">
        <v>17.700000000000099</v>
      </c>
      <c r="B178">
        <f t="shared" si="2"/>
        <v>-1.1035646395797793</v>
      </c>
    </row>
    <row r="179" spans="1:2" x14ac:dyDescent="0.2">
      <c r="A179">
        <v>17.8000000000001</v>
      </c>
      <c r="B179">
        <f t="shared" si="2"/>
        <v>-1.0991984572980349</v>
      </c>
    </row>
    <row r="180" spans="1:2" x14ac:dyDescent="0.2">
      <c r="A180">
        <v>17.900000000000102</v>
      </c>
      <c r="B180">
        <f t="shared" si="2"/>
        <v>-1.0948007128467045</v>
      </c>
    </row>
    <row r="181" spans="1:2" x14ac:dyDescent="0.2">
      <c r="A181">
        <v>18.000000000000099</v>
      </c>
      <c r="B181">
        <f t="shared" si="2"/>
        <v>-1.0903717578961603</v>
      </c>
    </row>
    <row r="182" spans="1:2" x14ac:dyDescent="0.2">
      <c r="A182">
        <v>18.100000000000101</v>
      </c>
      <c r="B182">
        <f t="shared" si="2"/>
        <v>-1.0859119382717755</v>
      </c>
    </row>
    <row r="183" spans="1:2" x14ac:dyDescent="0.2">
      <c r="A183">
        <v>18.200000000000099</v>
      </c>
      <c r="B183">
        <f t="shared" si="2"/>
        <v>-1.0814215940827452</v>
      </c>
    </row>
    <row r="184" spans="1:2" x14ac:dyDescent="0.2">
      <c r="A184">
        <v>18.3000000000001</v>
      </c>
      <c r="B184">
        <f t="shared" si="2"/>
        <v>-1.0769010598473707</v>
      </c>
    </row>
    <row r="185" spans="1:2" x14ac:dyDescent="0.2">
      <c r="A185">
        <v>18.400000000000102</v>
      </c>
      <c r="B185">
        <f t="shared" si="2"/>
        <v>-1.0723506646149352</v>
      </c>
    </row>
    <row r="186" spans="1:2" x14ac:dyDescent="0.2">
      <c r="A186">
        <v>18.500000000000099</v>
      </c>
      <c r="B186">
        <f t="shared" si="2"/>
        <v>-1.0677707320842749</v>
      </c>
    </row>
    <row r="187" spans="1:2" x14ac:dyDescent="0.2">
      <c r="A187">
        <v>18.600000000000101</v>
      </c>
      <c r="B187">
        <f t="shared" si="2"/>
        <v>-1.063161580719151</v>
      </c>
    </row>
    <row r="188" spans="1:2" x14ac:dyDescent="0.2">
      <c r="A188">
        <v>18.700000000000099</v>
      </c>
      <c r="B188">
        <f t="shared" si="2"/>
        <v>-1.0585235238605364</v>
      </c>
    </row>
    <row r="189" spans="1:2" x14ac:dyDescent="0.2">
      <c r="A189">
        <v>18.8000000000001</v>
      </c>
      <c r="B189">
        <f t="shared" si="2"/>
        <v>-1.0538568698358985</v>
      </c>
    </row>
    <row r="190" spans="1:2" x14ac:dyDescent="0.2">
      <c r="A190">
        <v>18.900000000000102</v>
      </c>
      <c r="B190">
        <f t="shared" si="2"/>
        <v>-1.0491619220655919</v>
      </c>
    </row>
    <row r="191" spans="1:2" x14ac:dyDescent="0.2">
      <c r="A191">
        <v>19.000000000000099</v>
      </c>
      <c r="B191">
        <f t="shared" si="2"/>
        <v>-1.0444389791664357</v>
      </c>
    </row>
    <row r="192" spans="1:2" x14ac:dyDescent="0.2">
      <c r="A192">
        <v>19.100000000000101</v>
      </c>
      <c r="B192">
        <f t="shared" si="2"/>
        <v>-1.0396883350525792</v>
      </c>
    </row>
    <row r="193" spans="1:2" x14ac:dyDescent="0.2">
      <c r="A193">
        <v>19.200000000000099</v>
      </c>
      <c r="B193">
        <f t="shared" si="2"/>
        <v>-1.034910279033731</v>
      </c>
    </row>
    <row r="194" spans="1:2" x14ac:dyDescent="0.2">
      <c r="A194">
        <v>19.3000000000001</v>
      </c>
      <c r="B194">
        <f t="shared" si="2"/>
        <v>-1.0301050959108351</v>
      </c>
    </row>
    <row r="195" spans="1:2" x14ac:dyDescent="0.2">
      <c r="A195">
        <v>19.400000000000102</v>
      </c>
      <c r="B195">
        <f t="shared" si="2"/>
        <v>-1.0252730660692775</v>
      </c>
    </row>
    <row r="196" spans="1:2" x14ac:dyDescent="0.2">
      <c r="A196">
        <v>19.500000000000099</v>
      </c>
      <c r="B196">
        <f t="shared" ref="B196:B259" si="3">A196/10-LN(A196)</f>
        <v>-1.0204144655696963</v>
      </c>
    </row>
    <row r="197" spans="1:2" x14ac:dyDescent="0.2">
      <c r="A197">
        <v>19.600000000000101</v>
      </c>
      <c r="B197">
        <f t="shared" si="3"/>
        <v>-1.0155295662364665</v>
      </c>
    </row>
    <row r="198" spans="1:2" x14ac:dyDescent="0.2">
      <c r="A198">
        <v>19.700000000000099</v>
      </c>
      <c r="B198">
        <f t="shared" si="3"/>
        <v>-1.010618635743938</v>
      </c>
    </row>
    <row r="199" spans="1:2" x14ac:dyDescent="0.2">
      <c r="A199">
        <v>19.8000000000001</v>
      </c>
      <c r="B199">
        <f t="shared" si="3"/>
        <v>-1.0056819377004846</v>
      </c>
    </row>
    <row r="200" spans="1:2" x14ac:dyDescent="0.2">
      <c r="A200">
        <v>19.900000000000102</v>
      </c>
      <c r="B200">
        <f t="shared" si="3"/>
        <v>-1.0007197317304415</v>
      </c>
    </row>
    <row r="201" spans="1:2" x14ac:dyDescent="0.2">
      <c r="A201">
        <v>20.000000000000099</v>
      </c>
      <c r="B201">
        <f t="shared" si="3"/>
        <v>-0.99573227355398641</v>
      </c>
    </row>
    <row r="202" spans="1:2" x14ac:dyDescent="0.2">
      <c r="A202">
        <v>20.100000000000101</v>
      </c>
      <c r="B202">
        <f t="shared" si="3"/>
        <v>-0.99071981506502516</v>
      </c>
    </row>
    <row r="203" spans="1:2" x14ac:dyDescent="0.2">
      <c r="A203">
        <v>20.200000000000099</v>
      </c>
      <c r="B203">
        <f t="shared" si="3"/>
        <v>-0.98568260440715427</v>
      </c>
    </row>
    <row r="204" spans="1:2" x14ac:dyDescent="0.2">
      <c r="A204">
        <v>20.3000000000001</v>
      </c>
      <c r="B204">
        <f t="shared" si="3"/>
        <v>-0.98062088604773656</v>
      </c>
    </row>
    <row r="205" spans="1:2" x14ac:dyDescent="0.2">
      <c r="A205">
        <v>20.400000000000102</v>
      </c>
      <c r="B205">
        <f t="shared" si="3"/>
        <v>-0.97553490085016525</v>
      </c>
    </row>
    <row r="206" spans="1:2" x14ac:dyDescent="0.2">
      <c r="A206">
        <v>20.500000000000099</v>
      </c>
      <c r="B206">
        <f t="shared" si="3"/>
        <v>-0.9704248861443574</v>
      </c>
    </row>
    <row r="207" spans="1:2" x14ac:dyDescent="0.2">
      <c r="A207">
        <v>20.600000000000101</v>
      </c>
      <c r="B207">
        <f t="shared" si="3"/>
        <v>-0.96529107579552997</v>
      </c>
    </row>
    <row r="208" spans="1:2" x14ac:dyDescent="0.2">
      <c r="A208">
        <v>20.700000000000099</v>
      </c>
      <c r="B208">
        <f t="shared" si="3"/>
        <v>-0.96013370027131817</v>
      </c>
    </row>
    <row r="209" spans="1:2" x14ac:dyDescent="0.2">
      <c r="A209">
        <v>20.8000000000001</v>
      </c>
      <c r="B209">
        <f t="shared" si="3"/>
        <v>-0.95495298670726747</v>
      </c>
    </row>
    <row r="210" spans="1:2" x14ac:dyDescent="0.2">
      <c r="A210">
        <v>20.900000000000102</v>
      </c>
      <c r="B210">
        <f t="shared" si="3"/>
        <v>-0.94974915897076029</v>
      </c>
    </row>
    <row r="211" spans="1:2" x14ac:dyDescent="0.2">
      <c r="A211">
        <v>21.000000000000099</v>
      </c>
      <c r="B211">
        <f t="shared" si="3"/>
        <v>-0.94452243772341804</v>
      </c>
    </row>
    <row r="212" spans="1:2" x14ac:dyDescent="0.2">
      <c r="A212">
        <v>21.100000000000101</v>
      </c>
      <c r="B212">
        <f t="shared" si="3"/>
        <v>-0.93927304048201554</v>
      </c>
    </row>
    <row r="213" spans="1:2" x14ac:dyDescent="0.2">
      <c r="A213">
        <v>21.200000000000099</v>
      </c>
      <c r="B213">
        <f t="shared" si="3"/>
        <v>-0.93400118167796142</v>
      </c>
    </row>
    <row r="214" spans="1:2" x14ac:dyDescent="0.2">
      <c r="A214">
        <v>21.3000000000001</v>
      </c>
      <c r="B214">
        <f t="shared" si="3"/>
        <v>-0.92870707271537389</v>
      </c>
    </row>
    <row r="215" spans="1:2" x14ac:dyDescent="0.2">
      <c r="A215">
        <v>21.400000000000102</v>
      </c>
      <c r="B215">
        <f t="shared" si="3"/>
        <v>-0.92339092202780026</v>
      </c>
    </row>
    <row r="216" spans="1:2" x14ac:dyDescent="0.2">
      <c r="A216">
        <v>21.500000000000099</v>
      </c>
      <c r="B216">
        <f t="shared" si="3"/>
        <v>-0.91805293513361175</v>
      </c>
    </row>
    <row r="217" spans="1:2" x14ac:dyDescent="0.2">
      <c r="A217">
        <v>21.600000000000101</v>
      </c>
      <c r="B217">
        <f t="shared" si="3"/>
        <v>-0.91269331469011394</v>
      </c>
    </row>
    <row r="218" spans="1:2" x14ac:dyDescent="0.2">
      <c r="A218">
        <v>21.700000000000099</v>
      </c>
      <c r="B218">
        <f t="shared" si="3"/>
        <v>-0.90731226054640857</v>
      </c>
    </row>
    <row r="219" spans="1:2" x14ac:dyDescent="0.2">
      <c r="A219">
        <v>21.8000000000001</v>
      </c>
      <c r="B219">
        <f t="shared" si="3"/>
        <v>-0.9019099697950379</v>
      </c>
    </row>
    <row r="220" spans="1:2" x14ac:dyDescent="0.2">
      <c r="A220">
        <v>21.900000000000102</v>
      </c>
      <c r="B220">
        <f t="shared" si="3"/>
        <v>-0.89648663682244978</v>
      </c>
    </row>
    <row r="221" spans="1:2" x14ac:dyDescent="0.2">
      <c r="A221">
        <v>22.000000000000099</v>
      </c>
      <c r="B221">
        <f t="shared" si="3"/>
        <v>-0.89104245335831056</v>
      </c>
    </row>
    <row r="222" spans="1:2" x14ac:dyDescent="0.2">
      <c r="A222">
        <v>22.100000000000101</v>
      </c>
      <c r="B222">
        <f t="shared" si="3"/>
        <v>-0.88557760852370171</v>
      </c>
    </row>
    <row r="223" spans="1:2" x14ac:dyDescent="0.2">
      <c r="A223">
        <v>22.200000000000099</v>
      </c>
      <c r="B223">
        <f t="shared" si="3"/>
        <v>-0.88009228887822832</v>
      </c>
    </row>
    <row r="224" spans="1:2" x14ac:dyDescent="0.2">
      <c r="A224">
        <v>22.3000000000001</v>
      </c>
      <c r="B224">
        <f t="shared" si="3"/>
        <v>-0.87458667846606719</v>
      </c>
    </row>
    <row r="225" spans="1:2" x14ac:dyDescent="0.2">
      <c r="A225">
        <v>22.400000000000102</v>
      </c>
      <c r="B225">
        <f t="shared" si="3"/>
        <v>-0.86906095886098855</v>
      </c>
    </row>
    <row r="226" spans="1:2" x14ac:dyDescent="0.2">
      <c r="A226">
        <v>22.500000000000099</v>
      </c>
      <c r="B226">
        <f t="shared" si="3"/>
        <v>-0.8635153092103689</v>
      </c>
    </row>
    <row r="227" spans="1:2" x14ac:dyDescent="0.2">
      <c r="A227">
        <v>22.600000000000101</v>
      </c>
      <c r="B227">
        <f t="shared" si="3"/>
        <v>-0.85794990627823475</v>
      </c>
    </row>
    <row r="228" spans="1:2" x14ac:dyDescent="0.2">
      <c r="A228">
        <v>22.700000000000099</v>
      </c>
      <c r="B228">
        <f t="shared" si="3"/>
        <v>-0.85236492448735168</v>
      </c>
    </row>
    <row r="229" spans="1:2" x14ac:dyDescent="0.2">
      <c r="A229">
        <v>22.8000000000001</v>
      </c>
      <c r="B229">
        <f t="shared" si="3"/>
        <v>-0.84676053596038958</v>
      </c>
    </row>
    <row r="230" spans="1:2" x14ac:dyDescent="0.2">
      <c r="A230">
        <v>22.900000000000102</v>
      </c>
      <c r="B230">
        <f t="shared" si="3"/>
        <v>-0.84113691056018824</v>
      </c>
    </row>
    <row r="231" spans="1:2" x14ac:dyDescent="0.2">
      <c r="A231">
        <v>23.000000000000099</v>
      </c>
      <c r="B231">
        <f t="shared" si="3"/>
        <v>-0.83549421592914408</v>
      </c>
    </row>
    <row r="232" spans="1:2" x14ac:dyDescent="0.2">
      <c r="A232">
        <v>23.100000000000101</v>
      </c>
      <c r="B232">
        <f t="shared" si="3"/>
        <v>-0.82983261752774196</v>
      </c>
    </row>
    <row r="233" spans="1:2" x14ac:dyDescent="0.2">
      <c r="A233">
        <v>23.200000000000099</v>
      </c>
      <c r="B233">
        <f t="shared" si="3"/>
        <v>-0.82415227867225838</v>
      </c>
    </row>
    <row r="234" spans="1:2" x14ac:dyDescent="0.2">
      <c r="A234">
        <v>23.3000000000001</v>
      </c>
      <c r="B234">
        <f t="shared" si="3"/>
        <v>-0.8184533605716493</v>
      </c>
    </row>
    <row r="235" spans="1:2" x14ac:dyDescent="0.2">
      <c r="A235">
        <v>23.400000000000102</v>
      </c>
      <c r="B235">
        <f t="shared" si="3"/>
        <v>-0.81273602236365017</v>
      </c>
    </row>
    <row r="236" spans="1:2" x14ac:dyDescent="0.2">
      <c r="A236">
        <v>23.500000000000099</v>
      </c>
      <c r="B236">
        <f t="shared" si="3"/>
        <v>-0.80700042115010762</v>
      </c>
    </row>
    <row r="237" spans="1:2" x14ac:dyDescent="0.2">
      <c r="A237">
        <v>23.600000000000101</v>
      </c>
      <c r="B237">
        <f t="shared" si="3"/>
        <v>-0.80124671203155851</v>
      </c>
    </row>
    <row r="238" spans="1:2" x14ac:dyDescent="0.2">
      <c r="A238">
        <v>23.700000000000099</v>
      </c>
      <c r="B238">
        <f t="shared" si="3"/>
        <v>-0.79547504814107972</v>
      </c>
    </row>
    <row r="239" spans="1:2" x14ac:dyDescent="0.2">
      <c r="A239">
        <v>23.8000000000001</v>
      </c>
      <c r="B239">
        <f t="shared" si="3"/>
        <v>-0.789685580677423</v>
      </c>
    </row>
    <row r="240" spans="1:2" x14ac:dyDescent="0.2">
      <c r="A240">
        <v>23.900000000000102</v>
      </c>
      <c r="B240">
        <f t="shared" si="3"/>
        <v>-0.78387845893745878</v>
      </c>
    </row>
    <row r="241" spans="1:2" x14ac:dyDescent="0.2">
      <c r="A241">
        <v>24.000000000000099</v>
      </c>
      <c r="B241">
        <f t="shared" si="3"/>
        <v>-0.77805383034793962</v>
      </c>
    </row>
    <row r="242" spans="1:2" x14ac:dyDescent="0.2">
      <c r="A242">
        <v>24.100000000000101</v>
      </c>
      <c r="B242">
        <f t="shared" si="3"/>
        <v>-0.77221184049660341</v>
      </c>
    </row>
    <row r="243" spans="1:2" x14ac:dyDescent="0.2">
      <c r="A243">
        <v>24.200000000000099</v>
      </c>
      <c r="B243">
        <f t="shared" si="3"/>
        <v>-0.76635263316263513</v>
      </c>
    </row>
    <row r="244" spans="1:2" x14ac:dyDescent="0.2">
      <c r="A244">
        <v>24.3000000000001</v>
      </c>
      <c r="B244">
        <f t="shared" si="3"/>
        <v>-0.76047635034649685</v>
      </c>
    </row>
    <row r="245" spans="1:2" x14ac:dyDescent="0.2">
      <c r="A245">
        <v>24.400000000000102</v>
      </c>
      <c r="B245">
        <f t="shared" si="3"/>
        <v>-0.75458313229915008</v>
      </c>
    </row>
    <row r="246" spans="1:2" x14ac:dyDescent="0.2">
      <c r="A246">
        <v>24.500000000000099</v>
      </c>
      <c r="B246">
        <f t="shared" si="3"/>
        <v>-0.74867311755067556</v>
      </c>
    </row>
    <row r="247" spans="1:2" x14ac:dyDescent="0.2">
      <c r="A247">
        <v>24.600000000000101</v>
      </c>
      <c r="B247">
        <f t="shared" si="3"/>
        <v>-0.74274644293831082</v>
      </c>
    </row>
    <row r="248" spans="1:2" x14ac:dyDescent="0.2">
      <c r="A248">
        <v>24.700000000000099</v>
      </c>
      <c r="B248">
        <f t="shared" si="3"/>
        <v>-0.73680324363392558</v>
      </c>
    </row>
    <row r="249" spans="1:2" x14ac:dyDescent="0.2">
      <c r="A249">
        <v>24.8000000000001</v>
      </c>
      <c r="B249">
        <f t="shared" si="3"/>
        <v>-0.73084365317093036</v>
      </c>
    </row>
    <row r="250" spans="1:2" x14ac:dyDescent="0.2">
      <c r="A250">
        <v>24.900000000000102</v>
      </c>
      <c r="B250">
        <f t="shared" si="3"/>
        <v>-0.72486780347065594</v>
      </c>
    </row>
    <row r="251" spans="1:2" x14ac:dyDescent="0.2">
      <c r="A251">
        <v>25.000000000000099</v>
      </c>
      <c r="B251">
        <f t="shared" si="3"/>
        <v>-0.71887582486819479</v>
      </c>
    </row>
    <row r="252" spans="1:2" x14ac:dyDescent="0.2">
      <c r="A252">
        <v>25.100000000000101</v>
      </c>
      <c r="B252">
        <f t="shared" si="3"/>
        <v>-0.71286784613773202</v>
      </c>
    </row>
    <row r="253" spans="1:2" x14ac:dyDescent="0.2">
      <c r="A253">
        <v>25.200000000000099</v>
      </c>
      <c r="B253">
        <f t="shared" si="3"/>
        <v>-0.70684399451737168</v>
      </c>
    </row>
    <row r="254" spans="1:2" x14ac:dyDescent="0.2">
      <c r="A254">
        <v>25.3000000000001</v>
      </c>
      <c r="B254">
        <f t="shared" si="3"/>
        <v>-0.70080439573346842</v>
      </c>
    </row>
    <row r="255" spans="1:2" x14ac:dyDescent="0.2">
      <c r="A255">
        <v>25.400000000000102</v>
      </c>
      <c r="B255">
        <f t="shared" si="3"/>
        <v>-0.69474917402448444</v>
      </c>
    </row>
    <row r="256" spans="1:2" x14ac:dyDescent="0.2">
      <c r="A256">
        <v>25.500000000000099</v>
      </c>
      <c r="B256">
        <f t="shared" si="3"/>
        <v>-0.68867845216437429</v>
      </c>
    </row>
    <row r="257" spans="1:2" x14ac:dyDescent="0.2">
      <c r="A257">
        <v>25.600000000000101</v>
      </c>
      <c r="B257">
        <f t="shared" si="3"/>
        <v>-0.68259235148551056</v>
      </c>
    </row>
    <row r="258" spans="1:2" x14ac:dyDescent="0.2">
      <c r="A258">
        <v>25.700000000000099</v>
      </c>
      <c r="B258">
        <f t="shared" si="3"/>
        <v>-0.67649099190116768</v>
      </c>
    </row>
    <row r="259" spans="1:2" x14ac:dyDescent="0.2">
      <c r="A259">
        <v>25.8000000000001</v>
      </c>
      <c r="B259">
        <f t="shared" si="3"/>
        <v>-0.6703744919275656</v>
      </c>
    </row>
    <row r="260" spans="1:2" x14ac:dyDescent="0.2">
      <c r="A260">
        <v>25.900000000000102</v>
      </c>
      <c r="B260">
        <f t="shared" ref="B260:B323" si="4">A260/10-LN(A260)</f>
        <v>-0.66424296870548583</v>
      </c>
    </row>
    <row r="261" spans="1:2" x14ac:dyDescent="0.2">
      <c r="A261">
        <v>26.000000000000099</v>
      </c>
      <c r="B261">
        <f t="shared" si="4"/>
        <v>-0.65809653802147583</v>
      </c>
    </row>
    <row r="262" spans="1:2" x14ac:dyDescent="0.2">
      <c r="A262">
        <v>26.100000000000101</v>
      </c>
      <c r="B262">
        <f t="shared" si="4"/>
        <v>-0.65193531432864171</v>
      </c>
    </row>
    <row r="263" spans="1:2" x14ac:dyDescent="0.2">
      <c r="A263">
        <v>26.200000000000099</v>
      </c>
      <c r="B263">
        <f t="shared" si="4"/>
        <v>-0.64575941076704524</v>
      </c>
    </row>
    <row r="264" spans="1:2" x14ac:dyDescent="0.2">
      <c r="A264">
        <v>26.3000000000001</v>
      </c>
      <c r="B264">
        <f t="shared" si="4"/>
        <v>-0.63956893918371271</v>
      </c>
    </row>
    <row r="265" spans="1:2" x14ac:dyDescent="0.2">
      <c r="A265">
        <v>26.400000000000102</v>
      </c>
      <c r="B265">
        <f t="shared" si="4"/>
        <v>-0.63336401015226418</v>
      </c>
    </row>
    <row r="266" spans="1:2" x14ac:dyDescent="0.2">
      <c r="A266">
        <v>26.500000000000099</v>
      </c>
      <c r="B266">
        <f t="shared" si="4"/>
        <v>-0.62714473299217</v>
      </c>
    </row>
    <row r="267" spans="1:2" x14ac:dyDescent="0.2">
      <c r="A267">
        <v>26.600000000000101</v>
      </c>
      <c r="B267">
        <f t="shared" si="4"/>
        <v>-0.6209112157876473</v>
      </c>
    </row>
    <row r="268" spans="1:2" x14ac:dyDescent="0.2">
      <c r="A268">
        <v>26.700000000000099</v>
      </c>
      <c r="B268">
        <f t="shared" si="4"/>
        <v>-0.61466356540619804</v>
      </c>
    </row>
    <row r="269" spans="1:2" x14ac:dyDescent="0.2">
      <c r="A269">
        <v>26.8000000000001</v>
      </c>
      <c r="B269">
        <f t="shared" si="4"/>
        <v>-0.60840188751680468</v>
      </c>
    </row>
    <row r="270" spans="1:2" x14ac:dyDescent="0.2">
      <c r="A270">
        <v>26.900000000000102</v>
      </c>
      <c r="B270">
        <f t="shared" si="4"/>
        <v>-0.602126286607787</v>
      </c>
    </row>
    <row r="271" spans="1:2" x14ac:dyDescent="0.2">
      <c r="A271">
        <v>27.000000000000099</v>
      </c>
      <c r="B271">
        <f t="shared" si="4"/>
        <v>-0.59583686600432273</v>
      </c>
    </row>
    <row r="272" spans="1:2" x14ac:dyDescent="0.2">
      <c r="A272">
        <v>27.100000000000101</v>
      </c>
      <c r="B272">
        <f t="shared" si="4"/>
        <v>-0.58953372788564895</v>
      </c>
    </row>
    <row r="273" spans="1:2" x14ac:dyDescent="0.2">
      <c r="A273">
        <v>27.200000000000099</v>
      </c>
      <c r="B273">
        <f t="shared" si="4"/>
        <v>-0.58321697330194544</v>
      </c>
    </row>
    <row r="274" spans="1:2" x14ac:dyDescent="0.2">
      <c r="A274">
        <v>27.3000000000001</v>
      </c>
      <c r="B274">
        <f t="shared" si="4"/>
        <v>-0.57688670219090765</v>
      </c>
    </row>
    <row r="275" spans="1:2" x14ac:dyDescent="0.2">
      <c r="A275">
        <v>27.400000000000102</v>
      </c>
      <c r="B275">
        <f t="shared" si="4"/>
        <v>-0.57054301339401814</v>
      </c>
    </row>
    <row r="276" spans="1:2" x14ac:dyDescent="0.2">
      <c r="A276">
        <v>27.500000000000099</v>
      </c>
      <c r="B276">
        <f t="shared" si="4"/>
        <v>-0.56418600467251956</v>
      </c>
    </row>
    <row r="277" spans="1:2" x14ac:dyDescent="0.2">
      <c r="A277">
        <v>27.600000000000101</v>
      </c>
      <c r="B277">
        <f t="shared" si="4"/>
        <v>-0.55781577272309812</v>
      </c>
    </row>
    <row r="278" spans="1:2" x14ac:dyDescent="0.2">
      <c r="A278">
        <v>27.700000000000099</v>
      </c>
      <c r="B278">
        <f t="shared" si="4"/>
        <v>-0.5514324131932864</v>
      </c>
    </row>
    <row r="279" spans="1:2" x14ac:dyDescent="0.2">
      <c r="A279">
        <v>27.8000000000001</v>
      </c>
      <c r="B279">
        <f t="shared" si="4"/>
        <v>-0.54503602069658497</v>
      </c>
    </row>
    <row r="280" spans="1:2" x14ac:dyDescent="0.2">
      <c r="A280">
        <v>27.900000000000102</v>
      </c>
      <c r="B280">
        <f t="shared" si="4"/>
        <v>-0.53862668882731324</v>
      </c>
    </row>
    <row r="281" spans="1:2" x14ac:dyDescent="0.2">
      <c r="A281">
        <v>28.000000000000099</v>
      </c>
      <c r="B281">
        <f t="shared" si="4"/>
        <v>-0.53220451017519732</v>
      </c>
    </row>
    <row r="282" spans="1:2" x14ac:dyDescent="0.2">
      <c r="A282">
        <v>28.100000000000101</v>
      </c>
      <c r="B282">
        <f t="shared" si="4"/>
        <v>-0.52576957633969323</v>
      </c>
    </row>
    <row r="283" spans="1:2" x14ac:dyDescent="0.2">
      <c r="A283">
        <v>28.200000000000099</v>
      </c>
      <c r="B283">
        <f t="shared" si="4"/>
        <v>-0.51932197794406143</v>
      </c>
    </row>
    <row r="284" spans="1:2" x14ac:dyDescent="0.2">
      <c r="A284">
        <v>28.3000000000001</v>
      </c>
      <c r="B284">
        <f t="shared" si="4"/>
        <v>-0.51286180464918552</v>
      </c>
    </row>
    <row r="285" spans="1:2" x14ac:dyDescent="0.2">
      <c r="A285">
        <v>28.400000000000102</v>
      </c>
      <c r="B285">
        <f t="shared" si="4"/>
        <v>-0.50638914516715383</v>
      </c>
    </row>
    <row r="286" spans="1:2" x14ac:dyDescent="0.2">
      <c r="A286">
        <v>28.500000000000099</v>
      </c>
      <c r="B286">
        <f t="shared" si="4"/>
        <v>-0.49990408727459856</v>
      </c>
    </row>
    <row r="287" spans="1:2" x14ac:dyDescent="0.2">
      <c r="A287">
        <v>28.600000000000101</v>
      </c>
      <c r="B287">
        <f t="shared" si="4"/>
        <v>-0.49340671782580037</v>
      </c>
    </row>
    <row r="288" spans="1:2" x14ac:dyDescent="0.2">
      <c r="A288">
        <v>28.700000000000099</v>
      </c>
      <c r="B288">
        <f t="shared" si="4"/>
        <v>-0.48689712276556918</v>
      </c>
    </row>
    <row r="289" spans="1:2" x14ac:dyDescent="0.2">
      <c r="A289">
        <v>28.8000000000001</v>
      </c>
      <c r="B289">
        <f t="shared" si="4"/>
        <v>-0.48037538714189365</v>
      </c>
    </row>
    <row r="290" spans="1:2" x14ac:dyDescent="0.2">
      <c r="A290">
        <v>28.900000000000102</v>
      </c>
      <c r="B290">
        <f t="shared" si="4"/>
        <v>-0.47384159511837964</v>
      </c>
    </row>
    <row r="291" spans="1:2" x14ac:dyDescent="0.2">
      <c r="A291">
        <v>29.000000000000099</v>
      </c>
      <c r="B291">
        <f t="shared" si="4"/>
        <v>-0.46729582998646713</v>
      </c>
    </row>
    <row r="292" spans="1:2" x14ac:dyDescent="0.2">
      <c r="A292">
        <v>29.100000000000101</v>
      </c>
      <c r="B292">
        <f t="shared" si="4"/>
        <v>-0.46073817417744056</v>
      </c>
    </row>
    <row r="293" spans="1:2" x14ac:dyDescent="0.2">
      <c r="A293">
        <v>29.200000000000099</v>
      </c>
      <c r="B293">
        <f t="shared" si="4"/>
        <v>-0.4541687092742297</v>
      </c>
    </row>
    <row r="294" spans="1:2" x14ac:dyDescent="0.2">
      <c r="A294">
        <v>29.3000000000001</v>
      </c>
      <c r="B294">
        <f t="shared" si="4"/>
        <v>-0.44758751602301494</v>
      </c>
    </row>
    <row r="295" spans="1:2" x14ac:dyDescent="0.2">
      <c r="A295">
        <v>29.400000000000102</v>
      </c>
      <c r="B295">
        <f t="shared" si="4"/>
        <v>-0.44099467434462936</v>
      </c>
    </row>
    <row r="296" spans="1:2" x14ac:dyDescent="0.2">
      <c r="A296">
        <v>29.500000000000099</v>
      </c>
      <c r="B296">
        <f t="shared" si="4"/>
        <v>-0.43439026334576747</v>
      </c>
    </row>
    <row r="297" spans="1:2" x14ac:dyDescent="0.2">
      <c r="A297">
        <v>29.600000000000101</v>
      </c>
      <c r="B297">
        <f t="shared" si="4"/>
        <v>-0.42777436133000801</v>
      </c>
    </row>
    <row r="298" spans="1:2" x14ac:dyDescent="0.2">
      <c r="A298">
        <v>29.700000000000099</v>
      </c>
      <c r="B298">
        <f t="shared" si="4"/>
        <v>-0.42114704580864748</v>
      </c>
    </row>
    <row r="299" spans="1:2" x14ac:dyDescent="0.2">
      <c r="A299">
        <v>29.8000000000001</v>
      </c>
      <c r="B299">
        <f t="shared" si="4"/>
        <v>-0.41450839351135205</v>
      </c>
    </row>
    <row r="300" spans="1:2" x14ac:dyDescent="0.2">
      <c r="A300">
        <v>29.900000000000102</v>
      </c>
      <c r="B300">
        <f t="shared" si="4"/>
        <v>-0.40785848039663408</v>
      </c>
    </row>
    <row r="301" spans="1:2" x14ac:dyDescent="0.2">
      <c r="A301">
        <v>30.000000000000099</v>
      </c>
      <c r="B301">
        <f t="shared" si="4"/>
        <v>-0.4011973816621488</v>
      </c>
    </row>
    <row r="302" spans="1:2" x14ac:dyDescent="0.2">
      <c r="A302">
        <v>30.100000000000101</v>
      </c>
      <c r="B302">
        <f t="shared" si="4"/>
        <v>-0.39452517175482349</v>
      </c>
    </row>
    <row r="303" spans="1:2" x14ac:dyDescent="0.2">
      <c r="A303">
        <v>30.200000000000099</v>
      </c>
      <c r="B303">
        <f t="shared" si="4"/>
        <v>-0.38784192438081755</v>
      </c>
    </row>
    <row r="304" spans="1:2" x14ac:dyDescent="0.2">
      <c r="A304">
        <v>30.3000000000001</v>
      </c>
      <c r="B304">
        <f t="shared" si="4"/>
        <v>-0.38114771251531687</v>
      </c>
    </row>
    <row r="305" spans="1:2" x14ac:dyDescent="0.2">
      <c r="A305">
        <v>30.400000000000102</v>
      </c>
      <c r="B305">
        <f t="shared" si="4"/>
        <v>-0.37444260841216925</v>
      </c>
    </row>
    <row r="306" spans="1:2" x14ac:dyDescent="0.2">
      <c r="A306">
        <v>30.500000000000099</v>
      </c>
      <c r="B306">
        <f t="shared" si="4"/>
        <v>-0.36772668361335903</v>
      </c>
    </row>
    <row r="307" spans="1:2" x14ac:dyDescent="0.2">
      <c r="A307">
        <v>30.600000000000101</v>
      </c>
      <c r="B307">
        <f t="shared" si="4"/>
        <v>-0.36100000895832807</v>
      </c>
    </row>
    <row r="308" spans="1:2" x14ac:dyDescent="0.2">
      <c r="A308">
        <v>30.700000000000099</v>
      </c>
      <c r="B308">
        <f t="shared" si="4"/>
        <v>-0.35426265459314443</v>
      </c>
    </row>
    <row r="309" spans="1:2" x14ac:dyDescent="0.2">
      <c r="A309">
        <v>30.8000000000001</v>
      </c>
      <c r="B309">
        <f t="shared" si="4"/>
        <v>-0.34751468997952228</v>
      </c>
    </row>
    <row r="310" spans="1:2" x14ac:dyDescent="0.2">
      <c r="A310">
        <v>30.900000000000102</v>
      </c>
      <c r="B310">
        <f t="shared" si="4"/>
        <v>-0.340756183903693</v>
      </c>
    </row>
    <row r="311" spans="1:2" x14ac:dyDescent="0.2">
      <c r="A311">
        <v>31.000000000000099</v>
      </c>
      <c r="B311">
        <f t="shared" si="4"/>
        <v>-0.33398720448513952</v>
      </c>
    </row>
    <row r="312" spans="1:2" x14ac:dyDescent="0.2">
      <c r="A312">
        <v>31.100000000000101</v>
      </c>
      <c r="B312">
        <f t="shared" si="4"/>
        <v>-0.32720781918518149</v>
      </c>
    </row>
    <row r="313" spans="1:2" x14ac:dyDescent="0.2">
      <c r="A313">
        <v>31.200000000000099</v>
      </c>
      <c r="B313">
        <f t="shared" si="4"/>
        <v>-0.32041809481542982</v>
      </c>
    </row>
    <row r="314" spans="1:2" x14ac:dyDescent="0.2">
      <c r="A314">
        <v>31.3000000000001</v>
      </c>
      <c r="B314">
        <f t="shared" si="4"/>
        <v>-0.31361809754610048</v>
      </c>
    </row>
    <row r="315" spans="1:2" x14ac:dyDescent="0.2">
      <c r="A315">
        <v>31.400000000000102</v>
      </c>
      <c r="B315">
        <f t="shared" si="4"/>
        <v>-0.30680789291420041</v>
      </c>
    </row>
    <row r="316" spans="1:2" x14ac:dyDescent="0.2">
      <c r="A316">
        <v>31.500000000000099</v>
      </c>
      <c r="B316">
        <f t="shared" si="4"/>
        <v>-0.2999875458315806</v>
      </c>
    </row>
    <row r="317" spans="1:2" x14ac:dyDescent="0.2">
      <c r="A317">
        <v>31.600000000000101</v>
      </c>
      <c r="B317">
        <f t="shared" si="4"/>
        <v>-0.29315712059285959</v>
      </c>
    </row>
    <row r="318" spans="1:2" x14ac:dyDescent="0.2">
      <c r="A318">
        <v>31.700000000000099</v>
      </c>
      <c r="B318">
        <f t="shared" si="4"/>
        <v>-0.28631668088322826</v>
      </c>
    </row>
    <row r="319" spans="1:2" x14ac:dyDescent="0.2">
      <c r="A319">
        <v>31.8000000000001</v>
      </c>
      <c r="B319">
        <f t="shared" si="4"/>
        <v>-0.2794662897861242</v>
      </c>
    </row>
    <row r="320" spans="1:2" x14ac:dyDescent="0.2">
      <c r="A320">
        <v>31.900000000000102</v>
      </c>
      <c r="B320">
        <f t="shared" si="4"/>
        <v>-0.27260600979079186</v>
      </c>
    </row>
    <row r="321" spans="1:2" x14ac:dyDescent="0.2">
      <c r="A321">
        <v>32.000000000000099</v>
      </c>
      <c r="B321">
        <f t="shared" si="4"/>
        <v>-0.2657359027997197</v>
      </c>
    </row>
    <row r="322" spans="1:2" x14ac:dyDescent="0.2">
      <c r="A322">
        <v>32.100000000000101</v>
      </c>
      <c r="B322">
        <f t="shared" si="4"/>
        <v>-0.25885603013596326</v>
      </c>
    </row>
    <row r="323" spans="1:2" x14ac:dyDescent="0.2">
      <c r="A323">
        <v>32.200000000000102</v>
      </c>
      <c r="B323">
        <f t="shared" si="4"/>
        <v>-0.25196645255035532</v>
      </c>
    </row>
    <row r="324" spans="1:2" x14ac:dyDescent="0.2">
      <c r="A324">
        <v>32.300000000000097</v>
      </c>
      <c r="B324">
        <f t="shared" ref="B324:B387" si="5">A324/10-LN(A324)</f>
        <v>-0.24506723022860388</v>
      </c>
    </row>
    <row r="325" spans="1:2" x14ac:dyDescent="0.2">
      <c r="A325">
        <v>32.400000000000098</v>
      </c>
      <c r="B325">
        <f t="shared" si="5"/>
        <v>-0.2381584227982767</v>
      </c>
    </row>
    <row r="326" spans="1:2" x14ac:dyDescent="0.2">
      <c r="A326">
        <v>32.500000000000099</v>
      </c>
      <c r="B326">
        <f t="shared" si="5"/>
        <v>-0.23124008933568518</v>
      </c>
    </row>
    <row r="327" spans="1:2" x14ac:dyDescent="0.2">
      <c r="A327">
        <v>32.600000000000101</v>
      </c>
      <c r="B327">
        <f t="shared" si="5"/>
        <v>-0.22431228837265493</v>
      </c>
    </row>
    <row r="328" spans="1:2" x14ac:dyDescent="0.2">
      <c r="A328">
        <v>32.700000000000102</v>
      </c>
      <c r="B328">
        <f t="shared" si="5"/>
        <v>-0.21737507790320043</v>
      </c>
    </row>
    <row r="329" spans="1:2" x14ac:dyDescent="0.2">
      <c r="A329">
        <v>32.800000000000097</v>
      </c>
      <c r="B329">
        <f t="shared" si="5"/>
        <v>-0.21042851539009133</v>
      </c>
    </row>
    <row r="330" spans="1:2" x14ac:dyDescent="0.2">
      <c r="A330">
        <v>32.900000000000098</v>
      </c>
      <c r="B330">
        <f t="shared" si="5"/>
        <v>-0.20347265777131929</v>
      </c>
    </row>
    <row r="331" spans="1:2" x14ac:dyDescent="0.2">
      <c r="A331">
        <v>33.000000000000099</v>
      </c>
      <c r="B331">
        <f t="shared" si="5"/>
        <v>-0.1965075614664733</v>
      </c>
    </row>
    <row r="332" spans="1:2" x14ac:dyDescent="0.2">
      <c r="A332">
        <v>33.100000000000101</v>
      </c>
      <c r="B332">
        <f t="shared" si="5"/>
        <v>-0.18953328238300982</v>
      </c>
    </row>
    <row r="333" spans="1:2" x14ac:dyDescent="0.2">
      <c r="A333">
        <v>33.200000000000102</v>
      </c>
      <c r="B333">
        <f t="shared" si="5"/>
        <v>-0.18254987592243577</v>
      </c>
    </row>
    <row r="334" spans="1:2" x14ac:dyDescent="0.2">
      <c r="A334">
        <v>33.300000000000097</v>
      </c>
      <c r="B334">
        <f t="shared" si="5"/>
        <v>-0.17555739698639128</v>
      </c>
    </row>
    <row r="335" spans="1:2" x14ac:dyDescent="0.2">
      <c r="A335">
        <v>33.400000000000098</v>
      </c>
      <c r="B335">
        <f t="shared" si="5"/>
        <v>-0.16855589998264797</v>
      </c>
    </row>
    <row r="336" spans="1:2" x14ac:dyDescent="0.2">
      <c r="A336">
        <v>33.500000000000099</v>
      </c>
      <c r="B336">
        <f t="shared" si="5"/>
        <v>-0.16154543883101402</v>
      </c>
    </row>
    <row r="337" spans="1:2" x14ac:dyDescent="0.2">
      <c r="A337">
        <v>33.600000000000101</v>
      </c>
      <c r="B337">
        <f t="shared" si="5"/>
        <v>-0.15452606696915128</v>
      </c>
    </row>
    <row r="338" spans="1:2" x14ac:dyDescent="0.2">
      <c r="A338">
        <v>33.700000000000102</v>
      </c>
      <c r="B338">
        <f t="shared" si="5"/>
        <v>-0.1474978373583089</v>
      </c>
    </row>
    <row r="339" spans="1:2" x14ac:dyDescent="0.2">
      <c r="A339">
        <v>33.800000000000097</v>
      </c>
      <c r="B339">
        <f t="shared" si="5"/>
        <v>-0.14046080248896642</v>
      </c>
    </row>
    <row r="340" spans="1:2" x14ac:dyDescent="0.2">
      <c r="A340">
        <v>33.900000000000098</v>
      </c>
      <c r="B340">
        <f t="shared" si="5"/>
        <v>-0.13341501438639769</v>
      </c>
    </row>
    <row r="341" spans="1:2" x14ac:dyDescent="0.2">
      <c r="A341">
        <v>34.000000000000099</v>
      </c>
      <c r="B341">
        <f t="shared" si="5"/>
        <v>-0.1263605246161541</v>
      </c>
    </row>
    <row r="342" spans="1:2" x14ac:dyDescent="0.2">
      <c r="A342">
        <v>34.100000000000101</v>
      </c>
      <c r="B342">
        <f t="shared" si="5"/>
        <v>-0.11929738428946424</v>
      </c>
    </row>
    <row r="343" spans="1:2" x14ac:dyDescent="0.2">
      <c r="A343">
        <v>34.200000000000102</v>
      </c>
      <c r="B343">
        <f t="shared" si="5"/>
        <v>-0.11222564406855229</v>
      </c>
    </row>
    <row r="344" spans="1:2" x14ac:dyDescent="0.2">
      <c r="A344">
        <v>34.300000000000097</v>
      </c>
      <c r="B344">
        <f t="shared" si="5"/>
        <v>-0.10514535417188764</v>
      </c>
    </row>
    <row r="345" spans="1:2" x14ac:dyDescent="0.2">
      <c r="A345">
        <v>34.400000000000098</v>
      </c>
      <c r="B345">
        <f t="shared" si="5"/>
        <v>-9.8056564379345623E-2</v>
      </c>
    </row>
    <row r="346" spans="1:2" x14ac:dyDescent="0.2">
      <c r="A346">
        <v>34.500000000000099</v>
      </c>
      <c r="B346">
        <f t="shared" si="5"/>
        <v>-9.0959324037306999E-2</v>
      </c>
    </row>
    <row r="347" spans="1:2" x14ac:dyDescent="0.2">
      <c r="A347">
        <v>34.600000000000101</v>
      </c>
      <c r="B347">
        <f t="shared" si="5"/>
        <v>-8.3853682063671275E-2</v>
      </c>
    </row>
    <row r="348" spans="1:2" x14ac:dyDescent="0.2">
      <c r="A348">
        <v>34.700000000000102</v>
      </c>
      <c r="B348">
        <f t="shared" si="5"/>
        <v>-7.6739686952806085E-2</v>
      </c>
    </row>
    <row r="349" spans="1:2" x14ac:dyDescent="0.2">
      <c r="A349">
        <v>34.800000000000097</v>
      </c>
      <c r="B349">
        <f t="shared" si="5"/>
        <v>-6.9617386780421509E-2</v>
      </c>
    </row>
    <row r="350" spans="1:2" x14ac:dyDescent="0.2">
      <c r="A350">
        <v>34.900000000000098</v>
      </c>
      <c r="B350">
        <f t="shared" si="5"/>
        <v>-6.2486829208374228E-2</v>
      </c>
    </row>
    <row r="351" spans="1:2" x14ac:dyDescent="0.2">
      <c r="A351">
        <v>35.000000000000099</v>
      </c>
      <c r="B351">
        <f t="shared" si="5"/>
        <v>-5.5348061489406852E-2</v>
      </c>
    </row>
    <row r="352" spans="1:2" x14ac:dyDescent="0.2">
      <c r="A352">
        <v>35.100000000000101</v>
      </c>
      <c r="B352">
        <f t="shared" si="5"/>
        <v>-4.820113047181307E-2</v>
      </c>
    </row>
    <row r="353" spans="1:2" x14ac:dyDescent="0.2">
      <c r="A353">
        <v>35.200000000000102</v>
      </c>
      <c r="B353">
        <f t="shared" si="5"/>
        <v>-4.1046082604044187E-2</v>
      </c>
    </row>
    <row r="354" spans="1:2" x14ac:dyDescent="0.2">
      <c r="A354">
        <v>35.300000000000097</v>
      </c>
      <c r="B354">
        <f t="shared" si="5"/>
        <v>-3.3882963939244171E-2</v>
      </c>
    </row>
    <row r="355" spans="1:2" x14ac:dyDescent="0.2">
      <c r="A355">
        <v>35.400000000000198</v>
      </c>
      <c r="B355">
        <f t="shared" si="5"/>
        <v>-2.6711820139714959E-2</v>
      </c>
    </row>
    <row r="356" spans="1:2" x14ac:dyDescent="0.2">
      <c r="A356">
        <v>35.500000000000199</v>
      </c>
      <c r="B356">
        <f t="shared" si="5"/>
        <v>-1.9532696481356027E-2</v>
      </c>
    </row>
    <row r="357" spans="1:2" x14ac:dyDescent="0.2">
      <c r="A357">
        <v>35.600000000000101</v>
      </c>
      <c r="B357">
        <f t="shared" si="5"/>
        <v>-1.2345637857977376E-2</v>
      </c>
    </row>
    <row r="358" spans="1:2" x14ac:dyDescent="0.2">
      <c r="A358">
        <v>35.700000000000202</v>
      </c>
      <c r="B358">
        <f t="shared" si="5"/>
        <v>-5.1506887855787831E-3</v>
      </c>
    </row>
    <row r="359" spans="1:2" x14ac:dyDescent="0.2">
      <c r="A359">
        <v>35.800000000000203</v>
      </c>
      <c r="B359">
        <f t="shared" si="5"/>
        <v>2.0521065933603033E-3</v>
      </c>
    </row>
    <row r="360" spans="1:2" x14ac:dyDescent="0.2">
      <c r="A360">
        <v>35.900000000000198</v>
      </c>
      <c r="B360">
        <f t="shared" si="5"/>
        <v>9.2627045057813717E-3</v>
      </c>
    </row>
    <row r="361" spans="1:2" x14ac:dyDescent="0.2">
      <c r="A361">
        <v>36.000000000000199</v>
      </c>
      <c r="B361">
        <f t="shared" si="5"/>
        <v>1.6481061543904385E-2</v>
      </c>
    </row>
    <row r="362" spans="1:2" x14ac:dyDescent="0.2">
      <c r="A362">
        <v>36.1000000000002</v>
      </c>
      <c r="B362">
        <f t="shared" si="5"/>
        <v>2.3707134661179019E-2</v>
      </c>
    </row>
    <row r="363" spans="1:2" x14ac:dyDescent="0.2">
      <c r="A363">
        <v>36.200000000000202</v>
      </c>
      <c r="B363">
        <f t="shared" si="5"/>
        <v>3.0940881168289192E-2</v>
      </c>
    </row>
    <row r="364" spans="1:2" x14ac:dyDescent="0.2">
      <c r="A364">
        <v>36.300000000000203</v>
      </c>
      <c r="B364">
        <f t="shared" si="5"/>
        <v>3.8182258729209551E-2</v>
      </c>
    </row>
    <row r="365" spans="1:2" x14ac:dyDescent="0.2">
      <c r="A365">
        <v>36.400000000000198</v>
      </c>
      <c r="B365">
        <f t="shared" si="5"/>
        <v>4.5431225357319249E-2</v>
      </c>
    </row>
    <row r="366" spans="1:2" x14ac:dyDescent="0.2">
      <c r="A366">
        <v>36.500000000000199</v>
      </c>
      <c r="B366">
        <f t="shared" si="5"/>
        <v>5.2687739411568568E-2</v>
      </c>
    </row>
    <row r="367" spans="1:2" x14ac:dyDescent="0.2">
      <c r="A367">
        <v>36.6000000000002</v>
      </c>
      <c r="B367">
        <f t="shared" si="5"/>
        <v>5.9951759592693943E-2</v>
      </c>
    </row>
    <row r="368" spans="1:2" x14ac:dyDescent="0.2">
      <c r="A368">
        <v>36.700000000000202</v>
      </c>
      <c r="B368">
        <f t="shared" si="5"/>
        <v>6.7223244939490279E-2</v>
      </c>
    </row>
    <row r="369" spans="1:2" x14ac:dyDescent="0.2">
      <c r="A369">
        <v>36.800000000000203</v>
      </c>
      <c r="B369">
        <f t="shared" si="5"/>
        <v>7.4502154825129452E-2</v>
      </c>
    </row>
    <row r="370" spans="1:2" x14ac:dyDescent="0.2">
      <c r="A370">
        <v>36.900000000000198</v>
      </c>
      <c r="B370">
        <f t="shared" si="5"/>
        <v>8.1788448953532988E-2</v>
      </c>
    </row>
    <row r="371" spans="1:2" x14ac:dyDescent="0.2">
      <c r="A371">
        <v>37.000000000000199</v>
      </c>
      <c r="B371">
        <f t="shared" si="5"/>
        <v>8.9082087355790041E-2</v>
      </c>
    </row>
    <row r="372" spans="1:2" x14ac:dyDescent="0.2">
      <c r="A372">
        <v>37.1000000000002</v>
      </c>
      <c r="B372">
        <f t="shared" si="5"/>
        <v>9.6383030386625101E-2</v>
      </c>
    </row>
    <row r="373" spans="1:2" x14ac:dyDescent="0.2">
      <c r="A373">
        <v>37.200000000000202</v>
      </c>
      <c r="B373">
        <f t="shared" si="5"/>
        <v>0.10369123872091368</v>
      </c>
    </row>
    <row r="374" spans="1:2" x14ac:dyDescent="0.2">
      <c r="A374">
        <v>37.300000000000203</v>
      </c>
      <c r="B374">
        <f t="shared" si="5"/>
        <v>0.11100667335024506</v>
      </c>
    </row>
    <row r="375" spans="1:2" x14ac:dyDescent="0.2">
      <c r="A375">
        <v>37.400000000000198</v>
      </c>
      <c r="B375">
        <f t="shared" si="5"/>
        <v>0.11832929557952809</v>
      </c>
    </row>
    <row r="376" spans="1:2" x14ac:dyDescent="0.2">
      <c r="A376">
        <v>37.500000000000199</v>
      </c>
      <c r="B376">
        <f t="shared" si="5"/>
        <v>0.12565906702364948</v>
      </c>
    </row>
    <row r="377" spans="1:2" x14ac:dyDescent="0.2">
      <c r="A377">
        <v>37.6000000000002</v>
      </c>
      <c r="B377">
        <f t="shared" si="5"/>
        <v>0.13299594960416616</v>
      </c>
    </row>
    <row r="378" spans="1:2" x14ac:dyDescent="0.2">
      <c r="A378">
        <v>37.700000000000202</v>
      </c>
      <c r="B378">
        <f t="shared" si="5"/>
        <v>0.14033990554604969</v>
      </c>
    </row>
    <row r="379" spans="1:2" x14ac:dyDescent="0.2">
      <c r="A379">
        <v>37.800000000000203</v>
      </c>
      <c r="B379">
        <f t="shared" si="5"/>
        <v>0.14769089737447283</v>
      </c>
    </row>
    <row r="380" spans="1:2" x14ac:dyDescent="0.2">
      <c r="A380">
        <v>37.900000000000198</v>
      </c>
      <c r="B380">
        <f t="shared" si="5"/>
        <v>0.15504888791163385</v>
      </c>
    </row>
    <row r="381" spans="1:2" x14ac:dyDescent="0.2">
      <c r="A381">
        <v>38.000000000000199</v>
      </c>
      <c r="B381">
        <f t="shared" si="5"/>
        <v>0.16241384027362882</v>
      </c>
    </row>
    <row r="382" spans="1:2" x14ac:dyDescent="0.2">
      <c r="A382">
        <v>38.1000000000002</v>
      </c>
      <c r="B382">
        <f t="shared" si="5"/>
        <v>0.16978571786735941</v>
      </c>
    </row>
    <row r="383" spans="1:2" x14ac:dyDescent="0.2">
      <c r="A383">
        <v>38.200000000000202</v>
      </c>
      <c r="B383">
        <f t="shared" si="5"/>
        <v>0.17716448438748555</v>
      </c>
    </row>
    <row r="384" spans="1:2" x14ac:dyDescent="0.2">
      <c r="A384">
        <v>38.300000000000203</v>
      </c>
      <c r="B384">
        <f t="shared" si="5"/>
        <v>0.18455010381341497</v>
      </c>
    </row>
    <row r="385" spans="1:2" x14ac:dyDescent="0.2">
      <c r="A385">
        <v>38.400000000000198</v>
      </c>
      <c r="B385">
        <f t="shared" si="5"/>
        <v>0.19194254040633352</v>
      </c>
    </row>
    <row r="386" spans="1:2" x14ac:dyDescent="0.2">
      <c r="A386">
        <v>38.500000000000199</v>
      </c>
      <c r="B386">
        <f t="shared" si="5"/>
        <v>0.19934175870627646</v>
      </c>
    </row>
    <row r="387" spans="1:2" x14ac:dyDescent="0.2">
      <c r="A387">
        <v>38.6000000000002</v>
      </c>
      <c r="B387">
        <f t="shared" si="5"/>
        <v>0.20674772352922943</v>
      </c>
    </row>
    <row r="388" spans="1:2" x14ac:dyDescent="0.2">
      <c r="A388">
        <v>38.700000000000202</v>
      </c>
      <c r="B388">
        <f t="shared" ref="B388:B401" si="6">A388/10-LN(A388)</f>
        <v>0.21416039996427871</v>
      </c>
    </row>
    <row r="389" spans="1:2" x14ac:dyDescent="0.2">
      <c r="A389">
        <v>38.800000000000203</v>
      </c>
      <c r="B389">
        <f t="shared" si="6"/>
        <v>0.22157975337078728</v>
      </c>
    </row>
    <row r="390" spans="1:2" x14ac:dyDescent="0.2">
      <c r="A390">
        <v>38.900000000000198</v>
      </c>
      <c r="B390">
        <f t="shared" si="6"/>
        <v>0.22900574937561391</v>
      </c>
    </row>
    <row r="391" spans="1:2" x14ac:dyDescent="0.2">
      <c r="A391">
        <v>39.000000000000199</v>
      </c>
      <c r="B391">
        <f t="shared" si="6"/>
        <v>0.23643835387036827</v>
      </c>
    </row>
    <row r="392" spans="1:2" x14ac:dyDescent="0.2">
      <c r="A392">
        <v>39.1000000000002</v>
      </c>
      <c r="B392">
        <f t="shared" si="6"/>
        <v>0.24387753300869486</v>
      </c>
    </row>
    <row r="393" spans="1:2" x14ac:dyDescent="0.2">
      <c r="A393">
        <v>39.200000000000202</v>
      </c>
      <c r="B393">
        <f t="shared" si="6"/>
        <v>0.25132325320359827</v>
      </c>
    </row>
    <row r="394" spans="1:2" x14ac:dyDescent="0.2">
      <c r="A394">
        <v>39.300000000000203</v>
      </c>
      <c r="B394">
        <f t="shared" si="6"/>
        <v>0.25877548112479953</v>
      </c>
    </row>
    <row r="395" spans="1:2" x14ac:dyDescent="0.2">
      <c r="A395">
        <v>39.400000000000198</v>
      </c>
      <c r="B395">
        <f t="shared" si="6"/>
        <v>0.26623418369612661</v>
      </c>
    </row>
    <row r="396" spans="1:2" x14ac:dyDescent="0.2">
      <c r="A396">
        <v>39.500000000000199</v>
      </c>
      <c r="B396">
        <f t="shared" si="6"/>
        <v>0.27369932809293829</v>
      </c>
    </row>
    <row r="397" spans="1:2" x14ac:dyDescent="0.2">
      <c r="A397">
        <v>39.6000000000002</v>
      </c>
      <c r="B397">
        <f t="shared" si="6"/>
        <v>0.28117088173957994</v>
      </c>
    </row>
    <row r="398" spans="1:2" x14ac:dyDescent="0.2">
      <c r="A398">
        <v>39.700000000000202</v>
      </c>
      <c r="B398">
        <f t="shared" si="6"/>
        <v>0.28864881230687045</v>
      </c>
    </row>
    <row r="399" spans="1:2" x14ac:dyDescent="0.2">
      <c r="A399">
        <v>39.800000000000203</v>
      </c>
      <c r="B399">
        <f t="shared" si="6"/>
        <v>0.29613308770962332</v>
      </c>
    </row>
    <row r="400" spans="1:2" x14ac:dyDescent="0.2">
      <c r="A400">
        <v>39.900000000000198</v>
      </c>
      <c r="B400">
        <f t="shared" si="6"/>
        <v>0.30362367610419705</v>
      </c>
    </row>
    <row r="401" spans="1:2" x14ac:dyDescent="0.2">
      <c r="A401">
        <v>40.000000000000199</v>
      </c>
      <c r="B401">
        <f t="shared" si="6"/>
        <v>0.3111205458860784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List</vt:lpstr>
      <vt:lpstr>Dates</vt:lpstr>
      <vt:lpstr>Sheet1</vt:lpstr>
      <vt:lpstr>Sheet2</vt:lpstr>
      <vt:lpstr>Chart1</vt:lpstr>
    </vt:vector>
  </TitlesOfParts>
  <Company>Scientific Network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Microsoft Office User</cp:lastModifiedBy>
  <dcterms:created xsi:type="dcterms:W3CDTF">2017-07-19T13:04:58Z</dcterms:created>
  <dcterms:modified xsi:type="dcterms:W3CDTF">2018-04-19T15:03:34Z</dcterms:modified>
</cp:coreProperties>
</file>