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olo\Videos\codici e dati\"/>
    </mc:Choice>
  </mc:AlternateContent>
  <xr:revisionPtr revIDLastSave="0" documentId="13_ncr:1_{45B05BC9-41D9-4945-B5A4-5A9BE11F3234}" xr6:coauthVersionLast="47" xr6:coauthVersionMax="47" xr10:uidLastSave="{00000000-0000-0000-0000-000000000000}"/>
  <bookViews>
    <workbookView xWindow="-120" yWindow="-120" windowWidth="29040" windowHeight="15720" activeTab="2" xr2:uid="{7848109E-B3E0-439D-B659-74A15FC791F7}"/>
  </bookViews>
  <sheets>
    <sheet name="Statico" sheetId="1" r:id="rId1"/>
    <sheet name="PAC" sheetId="2" r:id="rId2"/>
    <sheet name="dat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M3" i="2"/>
  <c r="J13" i="2"/>
  <c r="J12" i="2"/>
  <c r="M12" i="2" s="1"/>
  <c r="J11" i="2"/>
  <c r="M11" i="2" s="1"/>
  <c r="J10" i="2"/>
  <c r="M10" i="2" s="1"/>
  <c r="J9" i="2"/>
  <c r="M9" i="2" s="1"/>
  <c r="J8" i="2"/>
  <c r="M8" i="2" s="1"/>
  <c r="J7" i="2"/>
  <c r="M7" i="2" s="1"/>
  <c r="J6" i="2"/>
  <c r="M6" i="2" s="1"/>
  <c r="J5" i="2"/>
  <c r="M5" i="2" s="1"/>
  <c r="J4" i="2"/>
  <c r="M4" i="2" s="1"/>
  <c r="F3" i="2"/>
  <c r="C5" i="2"/>
  <c r="F5" i="2" s="1"/>
  <c r="C6" i="2"/>
  <c r="F6" i="2" s="1"/>
  <c r="C7" i="2"/>
  <c r="F7" i="2" s="1"/>
  <c r="C8" i="2"/>
  <c r="F8" i="2" s="1"/>
  <c r="C9" i="2"/>
  <c r="F9" i="2" s="1"/>
  <c r="C10" i="2"/>
  <c r="F10" i="2" s="1"/>
  <c r="C11" i="2"/>
  <c r="F11" i="2" s="1"/>
  <c r="C12" i="2"/>
  <c r="F12" i="2" s="1"/>
  <c r="C13" i="2"/>
  <c r="C4" i="2"/>
  <c r="F4" i="2" s="1"/>
  <c r="O6" i="1"/>
  <c r="N6" i="1" s="1"/>
  <c r="P11" i="2"/>
  <c r="P7" i="2"/>
  <c r="B3" i="2"/>
  <c r="B3" i="1"/>
  <c r="C3" i="1" s="1"/>
  <c r="N11" i="1"/>
  <c r="N7" i="1"/>
  <c r="D3" i="1" l="1"/>
  <c r="D3" i="2"/>
  <c r="B4" i="1"/>
  <c r="B4" i="2" l="1"/>
  <c r="D4" i="2" s="1"/>
  <c r="E3" i="2"/>
  <c r="C4" i="1"/>
  <c r="D4" i="1" s="1"/>
  <c r="P10" i="2"/>
  <c r="I12" i="2" s="1"/>
  <c r="B5" i="1"/>
  <c r="C5" i="1" s="1"/>
  <c r="B5" i="2" l="1"/>
  <c r="D5" i="2" s="1"/>
  <c r="E4" i="2"/>
  <c r="I10" i="2"/>
  <c r="H3" i="2"/>
  <c r="I4" i="2"/>
  <c r="I9" i="2"/>
  <c r="I6" i="2"/>
  <c r="I11" i="2"/>
  <c r="I13" i="2"/>
  <c r="I8" i="2"/>
  <c r="I5" i="2"/>
  <c r="I7" i="2"/>
  <c r="D5" i="1"/>
  <c r="B6" i="1"/>
  <c r="C6" i="1" s="1"/>
  <c r="B6" i="2" l="1"/>
  <c r="D6" i="2" s="1"/>
  <c r="E5" i="2"/>
  <c r="K3" i="2"/>
  <c r="D6" i="1"/>
  <c r="B7" i="1"/>
  <c r="C7" i="1" s="1"/>
  <c r="H4" i="2" l="1"/>
  <c r="L3" i="2"/>
  <c r="B7" i="2"/>
  <c r="D7" i="2" s="1"/>
  <c r="E6" i="2"/>
  <c r="K4" i="2"/>
  <c r="D7" i="1"/>
  <c r="B8" i="1"/>
  <c r="C8" i="1" s="1"/>
  <c r="B8" i="2" l="1"/>
  <c r="D8" i="2" s="1"/>
  <c r="E7" i="2"/>
  <c r="H5" i="2"/>
  <c r="K5" i="2" s="1"/>
  <c r="L4" i="2"/>
  <c r="B9" i="1"/>
  <c r="C9" i="1" s="1"/>
  <c r="D8" i="1"/>
  <c r="H6" i="2" l="1"/>
  <c r="K6" i="2" s="1"/>
  <c r="L5" i="2"/>
  <c r="B9" i="2"/>
  <c r="D9" i="2" s="1"/>
  <c r="E8" i="2"/>
  <c r="B10" i="1"/>
  <c r="C10" i="1" s="1"/>
  <c r="D9" i="1"/>
  <c r="H7" i="2" l="1"/>
  <c r="K7" i="2" s="1"/>
  <c r="L6" i="2"/>
  <c r="B10" i="2"/>
  <c r="D10" i="2" s="1"/>
  <c r="E9" i="2"/>
  <c r="B11" i="1"/>
  <c r="C11" i="1" s="1"/>
  <c r="D10" i="1"/>
  <c r="H8" i="2" l="1"/>
  <c r="K8" i="2" s="1"/>
  <c r="L7" i="2"/>
  <c r="B11" i="2"/>
  <c r="D11" i="2" s="1"/>
  <c r="E10" i="2"/>
  <c r="B12" i="1"/>
  <c r="C12" i="1" s="1"/>
  <c r="D11" i="1"/>
  <c r="H9" i="2" l="1"/>
  <c r="K9" i="2" s="1"/>
  <c r="L8" i="2"/>
  <c r="B12" i="2"/>
  <c r="D12" i="2" s="1"/>
  <c r="E11" i="2"/>
  <c r="B13" i="1"/>
  <c r="D12" i="1"/>
  <c r="G3" i="1"/>
  <c r="I3" i="1" s="1"/>
  <c r="G4" i="1" s="1"/>
  <c r="N10" i="1"/>
  <c r="H7" i="1" s="1"/>
  <c r="H10" i="2" l="1"/>
  <c r="K10" i="2" s="1"/>
  <c r="L9" i="2"/>
  <c r="B13" i="2"/>
  <c r="D13" i="2" s="1"/>
  <c r="E13" i="2" s="1"/>
  <c r="E12" i="2"/>
  <c r="C13" i="1"/>
  <c r="D13" i="1" s="1"/>
  <c r="H4" i="1"/>
  <c r="I4" i="1" s="1"/>
  <c r="G5" i="1" s="1"/>
  <c r="H5" i="1"/>
  <c r="H13" i="1"/>
  <c r="H12" i="1"/>
  <c r="H10" i="1"/>
  <c r="H11" i="1"/>
  <c r="H8" i="1"/>
  <c r="H6" i="1"/>
  <c r="F3" i="1"/>
  <c r="H9" i="1"/>
  <c r="H11" i="2" l="1"/>
  <c r="K11" i="2" s="1"/>
  <c r="L10" i="2"/>
  <c r="F13" i="2"/>
  <c r="F15" i="2" s="1"/>
  <c r="I5" i="1"/>
  <c r="G6" i="1" s="1"/>
  <c r="I6" i="1" s="1"/>
  <c r="G7" i="1" s="1"/>
  <c r="I7" i="1" s="1"/>
  <c r="G8" i="1" s="1"/>
  <c r="I8" i="1" s="1"/>
  <c r="G9" i="1" s="1"/>
  <c r="I9" i="1" s="1"/>
  <c r="G10" i="1" s="1"/>
  <c r="I10" i="1" s="1"/>
  <c r="G11" i="1" s="1"/>
  <c r="I11" i="1" s="1"/>
  <c r="G12" i="1" s="1"/>
  <c r="I12" i="1" s="1"/>
  <c r="G13" i="1" s="1"/>
  <c r="I13" i="1" s="1"/>
  <c r="F4" i="1"/>
  <c r="J4" i="1" s="1"/>
  <c r="K3" i="1"/>
  <c r="H12" i="2" l="1"/>
  <c r="K12" i="2" s="1"/>
  <c r="L11" i="2"/>
  <c r="F5" i="1"/>
  <c r="J5" i="1" s="1"/>
  <c r="K4" i="1"/>
  <c r="H13" i="2" l="1"/>
  <c r="L12" i="2"/>
  <c r="K5" i="1"/>
  <c r="F6" i="1"/>
  <c r="J6" i="1" s="1"/>
  <c r="K13" i="2" l="1"/>
  <c r="L13" i="2" s="1"/>
  <c r="M13" i="2" s="1"/>
  <c r="M15" i="2" s="1"/>
  <c r="F7" i="1"/>
  <c r="J7" i="1" s="1"/>
  <c r="K6" i="1"/>
  <c r="K7" i="1" l="1"/>
  <c r="F8" i="1"/>
  <c r="J8" i="1" s="1"/>
  <c r="F9" i="1" l="1"/>
  <c r="J9" i="1" s="1"/>
  <c r="K8" i="1"/>
  <c r="F10" i="1" l="1"/>
  <c r="J10" i="1" s="1"/>
  <c r="K9" i="1"/>
  <c r="K10" i="1" l="1"/>
  <c r="F11" i="1"/>
  <c r="J11" i="1" s="1"/>
  <c r="F12" i="1" l="1"/>
  <c r="J12" i="1" s="1"/>
  <c r="K11" i="1"/>
  <c r="F13" i="1" l="1"/>
  <c r="K12" i="1"/>
  <c r="J13" i="1" l="1"/>
  <c r="K13" i="1" s="1"/>
</calcChain>
</file>

<file path=xl/sharedStrings.xml><?xml version="1.0" encoding="utf-8"?>
<sst xmlns="http://schemas.openxmlformats.org/spreadsheetml/2006/main" count="51" uniqueCount="26">
  <si>
    <t>Data</t>
  </si>
  <si>
    <t>Investiti</t>
  </si>
  <si>
    <t>rendimento</t>
  </si>
  <si>
    <t>Netti</t>
  </si>
  <si>
    <t>Solo investimento</t>
  </si>
  <si>
    <t>Da parte</t>
  </si>
  <si>
    <t>Costo</t>
  </si>
  <si>
    <t>EURIBOR</t>
  </si>
  <si>
    <t>costo</t>
  </si>
  <si>
    <t>Restano da parte</t>
  </si>
  <si>
    <t>prestito</t>
  </si>
  <si>
    <t>Rend</t>
  </si>
  <si>
    <t>anni da parte</t>
  </si>
  <si>
    <t>quanto da parte</t>
  </si>
  <si>
    <t>perc prestito</t>
  </si>
  <si>
    <t>miei</t>
  </si>
  <si>
    <t>entrata</t>
  </si>
  <si>
    <t>Aggiunta</t>
  </si>
  <si>
    <t>Totale</t>
  </si>
  <si>
    <t>Flussi</t>
  </si>
  <si>
    <t>Credito Lombard</t>
  </si>
  <si>
    <t>MSCI World</t>
  </si>
  <si>
    <t>MSCI Emerging Markets</t>
  </si>
  <si>
    <t>MSCI European Union</t>
  </si>
  <si>
    <t>EURIBOR 3M</t>
  </si>
  <si>
    <t>EURIBOR 12M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</si>
</sst>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%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rgb="FF7030A0"/>
      <name val="Aptos Narrow"/>
      <family val="2"/>
      <scheme val="minor"/>
    </font>
    <font>
      <b/>
      <sz val="11"/>
      <color rgb="FF7030A0"/>
      <name val="Aptos Narrow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24">
    <xf numFmtId="0" fontId="0" fillId="0" borderId="0" xfId="0"/>
    <xf numFmtId="14" fontId="0" fillId="0" borderId="0" xfId="0" applyNumberFormat="1"/>
    <xf numFmtId="1" fontId="0" fillId="0" borderId="0" xfId="0" applyNumberFormat="1"/>
    <xf numFmtId="0" fontId="2" fillId="0" borderId="0" xfId="0" applyFont="1"/>
    <xf numFmtId="1" fontId="2" fillId="0" borderId="0" xfId="0" applyNumberFormat="1" applyFont="1"/>
    <xf numFmtId="165" fontId="0" fillId="0" borderId="0" xfId="0" applyNumberFormat="1"/>
    <xf numFmtId="165" fontId="0" fillId="2" borderId="0" xfId="0" applyNumberFormat="1" applyFill="1"/>
    <xf numFmtId="0" fontId="3" fillId="0" borderId="0" xfId="0" applyFont="1"/>
    <xf numFmtId="0" fontId="4" fillId="2" borderId="0" xfId="0" applyFont="1" applyFill="1"/>
    <xf numFmtId="9" fontId="0" fillId="2" borderId="0" xfId="0" applyNumberFormat="1" applyFill="1"/>
    <xf numFmtId="165" fontId="2" fillId="0" borderId="0" xfId="1" applyNumberFormat="1" applyFont="1"/>
    <xf numFmtId="165" fontId="0" fillId="0" borderId="0" xfId="1" applyNumberFormat="1" applyFont="1"/>
    <xf numFmtId="10" fontId="2" fillId="0" borderId="0" xfId="1" applyNumberFormat="1" applyFont="1"/>
    <xf numFmtId="10" fontId="0" fillId="0" borderId="0" xfId="1" applyNumberFormat="1" applyFont="1"/>
    <xf numFmtId="164" fontId="0" fillId="2" borderId="0" xfId="0" applyNumberFormat="1" applyFill="1"/>
    <xf numFmtId="0" fontId="0" fillId="2" borderId="0" xfId="0" applyFill="1"/>
    <xf numFmtId="0" fontId="5" fillId="0" borderId="0" xfId="0" applyFont="1"/>
    <xf numFmtId="0" fontId="6" fillId="2" borderId="0" xfId="0" applyFont="1" applyFill="1"/>
    <xf numFmtId="0" fontId="7" fillId="0" borderId="0" xfId="0" applyFont="1"/>
    <xf numFmtId="1" fontId="4" fillId="2" borderId="0" xfId="0" applyNumberFormat="1" applyFont="1" applyFill="1"/>
    <xf numFmtId="1" fontId="6" fillId="2" borderId="0" xfId="0" applyNumberFormat="1" applyFont="1" applyFill="1"/>
    <xf numFmtId="0" fontId="8" fillId="0" borderId="0" xfId="2"/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2" xfId="2" xr:uid="{C287072A-7B7D-45CE-810F-61EB8EB7E946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50D01-6B74-46A5-B0C1-79C67210B74F}">
  <dimension ref="A1:O13"/>
  <sheetViews>
    <sheetView zoomScale="160" zoomScaleNormal="160" workbookViewId="0">
      <selection activeCell="O6" sqref="O6"/>
    </sheetView>
  </sheetViews>
  <sheetFormatPr defaultRowHeight="15" x14ac:dyDescent="0.25"/>
  <cols>
    <col min="1" max="1" width="10.85546875" bestFit="1" customWidth="1"/>
    <col min="2" max="2" width="9.140625" style="2"/>
    <col min="3" max="3" width="8" style="2" customWidth="1"/>
    <col min="4" max="5" width="8" style="13" customWidth="1"/>
    <col min="6" max="7" width="9.140625" style="2"/>
    <col min="8" max="8" width="6.42578125" style="2" bestFit="1" customWidth="1"/>
    <col min="9" max="9" width="16.28515625" style="2" bestFit="1" customWidth="1"/>
    <col min="10" max="10" width="9.140625" style="2"/>
    <col min="11" max="11" width="8" style="11" customWidth="1"/>
    <col min="13" max="13" width="14" customWidth="1"/>
    <col min="14" max="14" width="7.85546875" customWidth="1"/>
  </cols>
  <sheetData>
    <row r="1" spans="1:15" s="3" customFormat="1" x14ac:dyDescent="0.25">
      <c r="B1" s="4" t="s">
        <v>4</v>
      </c>
      <c r="C1" s="4"/>
      <c r="D1" s="12"/>
      <c r="E1" s="12"/>
      <c r="F1" s="4" t="s">
        <v>20</v>
      </c>
      <c r="G1" s="4"/>
      <c r="H1" s="4"/>
      <c r="I1" s="4"/>
      <c r="J1" s="4"/>
      <c r="K1" s="10"/>
      <c r="M1" s="7" t="s">
        <v>15</v>
      </c>
      <c r="N1" s="8">
        <v>10000</v>
      </c>
    </row>
    <row r="2" spans="1:15" x14ac:dyDescent="0.25">
      <c r="A2" s="3" t="s">
        <v>0</v>
      </c>
      <c r="B2" s="4" t="s">
        <v>1</v>
      </c>
      <c r="C2" s="4" t="s">
        <v>3</v>
      </c>
      <c r="D2" s="12" t="s">
        <v>11</v>
      </c>
      <c r="E2" s="12"/>
      <c r="F2" s="4" t="s">
        <v>1</v>
      </c>
      <c r="G2" s="4" t="s">
        <v>5</v>
      </c>
      <c r="H2" s="4" t="s">
        <v>6</v>
      </c>
      <c r="I2" s="4" t="s">
        <v>9</v>
      </c>
      <c r="J2" s="4" t="s">
        <v>3</v>
      </c>
      <c r="K2" s="10" t="s">
        <v>11</v>
      </c>
      <c r="M2" s="7" t="s">
        <v>2</v>
      </c>
      <c r="N2" s="6">
        <v>7.0000000000000007E-2</v>
      </c>
    </row>
    <row r="3" spans="1:15" x14ac:dyDescent="0.25">
      <c r="A3" s="1">
        <v>45658</v>
      </c>
      <c r="B3" s="2">
        <f>$N$1</f>
        <v>10000</v>
      </c>
      <c r="C3" s="2">
        <f>B3-(B3-B$3)*26%</f>
        <v>10000</v>
      </c>
      <c r="D3" s="13" t="e">
        <f>(C3/$N$1)^(1/DATEDIF($A$3,$A3,"Y"))-1</f>
        <v>#DIV/0!</v>
      </c>
      <c r="F3" s="2">
        <f>$N$1-G3+N10</f>
        <v>12039.247244720935</v>
      </c>
      <c r="G3" s="2">
        <f>N6</f>
        <v>1973.835170186044</v>
      </c>
      <c r="H3" s="2">
        <v>0</v>
      </c>
      <c r="I3" s="2">
        <f>G3-H3</f>
        <v>1973.835170186044</v>
      </c>
      <c r="J3" s="2">
        <f>F3-(F3-F$3)*26%+I3-$N$10</f>
        <v>10000.000000000002</v>
      </c>
      <c r="K3" s="13" t="e">
        <f>(J3/$N$1)^(1/DATEDIF($A$3,$A3,"Y"))-1</f>
        <v>#DIV/0!</v>
      </c>
      <c r="M3" s="7" t="s">
        <v>7</v>
      </c>
      <c r="N3" s="14">
        <v>3.3790000000000001E-2</v>
      </c>
    </row>
    <row r="4" spans="1:15" x14ac:dyDescent="0.25">
      <c r="A4" s="1">
        <v>46023</v>
      </c>
      <c r="B4" s="2">
        <f>B3*(1+$N$2)</f>
        <v>10700</v>
      </c>
      <c r="C4" s="2">
        <f t="shared" ref="C4:C13" si="0">B4-(B4-B$3)*26%</f>
        <v>10518</v>
      </c>
      <c r="D4" s="13">
        <f t="shared" ref="D4:D13" si="1">(C4/$N$1)^(1/DATEDIF($A$3,$A4,"Y"))-1</f>
        <v>5.1800000000000068E-2</v>
      </c>
      <c r="F4" s="2">
        <f>F3*(1+$N$2)</f>
        <v>12881.994551851401</v>
      </c>
      <c r="G4" s="2">
        <f t="shared" ref="G4:G13" si="2">I3*(1+$N$7)</f>
        <v>2030.6618847357004</v>
      </c>
      <c r="H4" s="2">
        <f t="shared" ref="H4:H13" si="3">$N$10*$N$11</f>
        <v>175.73287894877657</v>
      </c>
      <c r="I4" s="2">
        <f>G4-H4</f>
        <v>1854.9290057869239</v>
      </c>
      <c r="J4" s="2">
        <f t="shared" ref="J4:J13" si="4">F4-(F4-F$3)*26%+I4-$N$10</f>
        <v>10504.726842877426</v>
      </c>
      <c r="K4" s="13">
        <f t="shared" ref="K4:K13" si="5">(J4/$N$1)^(1/DATEDIF($A$3,$A4,"Y"))-1</f>
        <v>5.0472684287742542E-2</v>
      </c>
      <c r="M4" s="7"/>
      <c r="N4" s="5"/>
    </row>
    <row r="5" spans="1:15" x14ac:dyDescent="0.25">
      <c r="A5" s="1">
        <v>46388</v>
      </c>
      <c r="B5" s="2">
        <f t="shared" ref="B5:B13" si="6">B4*(1+$N$2)</f>
        <v>11449</v>
      </c>
      <c r="C5" s="2">
        <f t="shared" si="0"/>
        <v>11072.26</v>
      </c>
      <c r="D5" s="13">
        <f t="shared" si="1"/>
        <v>5.2248069610963954E-2</v>
      </c>
      <c r="F5" s="2">
        <f t="shared" ref="F5:F13" si="7">F4*(1+$N$2)</f>
        <v>13783.734170481001</v>
      </c>
      <c r="G5" s="2">
        <f t="shared" si="2"/>
        <v>1908.3324118635296</v>
      </c>
      <c r="H5" s="2">
        <f t="shared" si="3"/>
        <v>175.73287894877657</v>
      </c>
      <c r="I5" s="2">
        <f t="shared" ref="I5:I13" si="8">G5-H5</f>
        <v>1732.5995329147531</v>
      </c>
      <c r="J5" s="2">
        <f t="shared" si="4"/>
        <v>11049.684687791159</v>
      </c>
      <c r="K5" s="13">
        <f t="shared" si="5"/>
        <v>5.1174804102113169E-2</v>
      </c>
      <c r="M5" s="7" t="s">
        <v>12</v>
      </c>
      <c r="N5" s="15">
        <v>10</v>
      </c>
    </row>
    <row r="6" spans="1:15" x14ac:dyDescent="0.25">
      <c r="A6" s="1">
        <v>46753</v>
      </c>
      <c r="B6" s="2">
        <f t="shared" si="6"/>
        <v>12250.43</v>
      </c>
      <c r="C6" s="2">
        <f t="shared" si="0"/>
        <v>11665.3182</v>
      </c>
      <c r="D6" s="13">
        <f t="shared" si="1"/>
        <v>5.2686038997261431E-2</v>
      </c>
      <c r="F6" s="2">
        <f t="shared" si="7"/>
        <v>14748.595562414672</v>
      </c>
      <c r="G6" s="2">
        <f t="shared" si="2"/>
        <v>1782.481073467369</v>
      </c>
      <c r="H6" s="2">
        <f t="shared" si="3"/>
        <v>175.73287894877657</v>
      </c>
      <c r="I6" s="2">
        <f t="shared" si="8"/>
        <v>1606.7481945185925</v>
      </c>
      <c r="J6" s="2">
        <f t="shared" si="4"/>
        <v>11637.830779425914</v>
      </c>
      <c r="K6" s="13">
        <f t="shared" si="5"/>
        <v>5.1858561039418438E-2</v>
      </c>
      <c r="M6" s="7" t="s">
        <v>13</v>
      </c>
      <c r="N6" s="19">
        <f>MAX(0,O6)</f>
        <v>1973.835170186044</v>
      </c>
      <c r="O6" s="2">
        <f>N1*N9*N11*N5/((1+N7)^N5-N9*N11*N5)</f>
        <v>1973.835170186044</v>
      </c>
    </row>
    <row r="7" spans="1:15" x14ac:dyDescent="0.25">
      <c r="A7" s="1">
        <v>47119</v>
      </c>
      <c r="B7" s="2">
        <f t="shared" si="6"/>
        <v>13107.9601</v>
      </c>
      <c r="C7" s="2">
        <f t="shared" si="0"/>
        <v>12299.890474</v>
      </c>
      <c r="D7" s="13">
        <f t="shared" si="1"/>
        <v>5.3113817598330115E-2</v>
      </c>
      <c r="F7" s="2">
        <f t="shared" si="7"/>
        <v>15780.9972517837</v>
      </c>
      <c r="G7" s="2">
        <f t="shared" si="2"/>
        <v>1653.006475038783</v>
      </c>
      <c r="H7" s="2">
        <f t="shared" si="3"/>
        <v>175.73287894877657</v>
      </c>
      <c r="I7" s="2">
        <f t="shared" si="8"/>
        <v>1477.2735960900065</v>
      </c>
      <c r="J7" s="2">
        <f t="shared" si="4"/>
        <v>12272.33343113041</v>
      </c>
      <c r="K7" s="13">
        <f t="shared" si="5"/>
        <v>5.252346444308964E-2</v>
      </c>
      <c r="M7" s="7" t="s">
        <v>2</v>
      </c>
      <c r="N7" s="6">
        <f>MAX(0,N3-0.5%)</f>
        <v>2.879E-2</v>
      </c>
    </row>
    <row r="8" spans="1:15" x14ac:dyDescent="0.25">
      <c r="A8" s="1">
        <v>47484</v>
      </c>
      <c r="B8" s="2">
        <f t="shared" si="6"/>
        <v>14025.517307000002</v>
      </c>
      <c r="C8" s="2">
        <f t="shared" si="0"/>
        <v>12978.882807180002</v>
      </c>
      <c r="D8" s="13">
        <f t="shared" si="1"/>
        <v>5.3531346925231649E-2</v>
      </c>
      <c r="F8" s="2">
        <f t="shared" si="7"/>
        <v>16885.667059408559</v>
      </c>
      <c r="G8" s="2">
        <f t="shared" si="2"/>
        <v>1519.804302921438</v>
      </c>
      <c r="H8" s="2">
        <f t="shared" si="3"/>
        <v>175.73287894877657</v>
      </c>
      <c r="I8" s="2">
        <f t="shared" si="8"/>
        <v>1344.0714239726615</v>
      </c>
      <c r="J8" s="2">
        <f t="shared" si="4"/>
        <v>12956.586916655462</v>
      </c>
      <c r="K8" s="13">
        <f t="shared" si="5"/>
        <v>5.3169134288210795E-2</v>
      </c>
      <c r="M8" s="7"/>
      <c r="N8" s="5"/>
    </row>
    <row r="9" spans="1:15" x14ac:dyDescent="0.25">
      <c r="A9" s="1">
        <v>47849</v>
      </c>
      <c r="B9" s="2">
        <f t="shared" si="6"/>
        <v>15007.303518490004</v>
      </c>
      <c r="C9" s="2">
        <f t="shared" si="0"/>
        <v>13705.404603682602</v>
      </c>
      <c r="D9" s="13">
        <f t="shared" si="1"/>
        <v>5.3938598901904777E-2</v>
      </c>
      <c r="F9" s="2">
        <f t="shared" si="7"/>
        <v>18067.663753567158</v>
      </c>
      <c r="G9" s="2">
        <f t="shared" si="2"/>
        <v>1382.7672402688345</v>
      </c>
      <c r="H9" s="2">
        <f t="shared" si="3"/>
        <v>175.73287894877657</v>
      </c>
      <c r="I9" s="2">
        <f t="shared" si="8"/>
        <v>1207.034361320058</v>
      </c>
      <c r="J9" s="2">
        <f t="shared" si="4"/>
        <v>13694.22740768022</v>
      </c>
      <c r="K9" s="13">
        <f t="shared" si="5"/>
        <v>5.3795296757473521E-2</v>
      </c>
      <c r="M9" s="7" t="s">
        <v>14</v>
      </c>
      <c r="N9" s="9">
        <v>0.5</v>
      </c>
    </row>
    <row r="10" spans="1:15" x14ac:dyDescent="0.25">
      <c r="A10" s="1">
        <v>48214</v>
      </c>
      <c r="B10" s="2">
        <f t="shared" si="6"/>
        <v>16057.814764784305</v>
      </c>
      <c r="C10" s="2">
        <f t="shared" si="0"/>
        <v>14482.782925940386</v>
      </c>
      <c r="D10" s="13">
        <f t="shared" si="1"/>
        <v>5.4335574084345639E-2</v>
      </c>
      <c r="F10" s="2">
        <f t="shared" si="7"/>
        <v>19332.400216316859</v>
      </c>
      <c r="G10" s="2">
        <f t="shared" si="2"/>
        <v>1241.7848805824626</v>
      </c>
      <c r="H10" s="2">
        <f t="shared" si="3"/>
        <v>175.73287894877657</v>
      </c>
      <c r="I10" s="2">
        <f t="shared" si="8"/>
        <v>1066.0520016336861</v>
      </c>
      <c r="J10" s="2">
        <f t="shared" si="4"/>
        <v>14489.150030428627</v>
      </c>
      <c r="K10" s="13">
        <f t="shared" si="5"/>
        <v>5.4401778805880152E-2</v>
      </c>
      <c r="M10" s="7" t="s">
        <v>10</v>
      </c>
      <c r="N10" s="2">
        <f>(N1-N6)*N9</f>
        <v>4013.0824149069781</v>
      </c>
    </row>
    <row r="11" spans="1:15" x14ac:dyDescent="0.25">
      <c r="A11" s="1">
        <v>48580</v>
      </c>
      <c r="B11" s="2">
        <f t="shared" si="6"/>
        <v>17181.861798319209</v>
      </c>
      <c r="C11" s="2">
        <f t="shared" si="0"/>
        <v>15314.577730756215</v>
      </c>
      <c r="D11" s="13">
        <f t="shared" si="1"/>
        <v>5.4722299789716322E-2</v>
      </c>
      <c r="F11" s="2">
        <f t="shared" si="7"/>
        <v>20685.66823145904</v>
      </c>
      <c r="G11" s="2">
        <f t="shared" si="2"/>
        <v>1096.7436387607202</v>
      </c>
      <c r="H11" s="2">
        <f t="shared" si="3"/>
        <v>175.73287894877657</v>
      </c>
      <c r="I11" s="2">
        <f t="shared" si="8"/>
        <v>921.01075981194356</v>
      </c>
      <c r="J11" s="2">
        <f t="shared" si="4"/>
        <v>15345.527119812097</v>
      </c>
      <c r="K11" s="13">
        <f t="shared" si="5"/>
        <v>5.4988501921716226E-2</v>
      </c>
      <c r="M11" s="7" t="s">
        <v>8</v>
      </c>
      <c r="N11" s="5">
        <f>N3+1%</f>
        <v>4.3790000000000003E-2</v>
      </c>
    </row>
    <row r="12" spans="1:15" x14ac:dyDescent="0.25">
      <c r="A12" s="1">
        <v>48945</v>
      </c>
      <c r="B12" s="2">
        <f t="shared" si="6"/>
        <v>18384.592124201554</v>
      </c>
      <c r="C12" s="2">
        <f t="shared" si="0"/>
        <v>16204.598171909151</v>
      </c>
      <c r="D12" s="13">
        <f t="shared" si="1"/>
        <v>5.5098828165436986E-2</v>
      </c>
      <c r="F12" s="2">
        <f t="shared" si="7"/>
        <v>22133.665007661173</v>
      </c>
      <c r="G12" s="2">
        <f t="shared" si="2"/>
        <v>947.52665958692955</v>
      </c>
      <c r="H12" s="2">
        <f t="shared" si="3"/>
        <v>175.73287894877657</v>
      </c>
      <c r="I12" s="2">
        <f t="shared" si="8"/>
        <v>771.79378063815295</v>
      </c>
      <c r="J12" s="2">
        <f t="shared" si="4"/>
        <v>16267.827755027887</v>
      </c>
      <c r="K12" s="13">
        <f t="shared" si="5"/>
        <v>5.5555475286424016E-2</v>
      </c>
    </row>
    <row r="13" spans="1:15" x14ac:dyDescent="0.25">
      <c r="A13" s="1">
        <v>49310</v>
      </c>
      <c r="B13" s="2">
        <f t="shared" si="6"/>
        <v>19671.513572895663</v>
      </c>
      <c r="C13" s="2">
        <f t="shared" si="0"/>
        <v>17156.920043942791</v>
      </c>
      <c r="D13" s="13">
        <f t="shared" si="1"/>
        <v>5.5465234225981597E-2</v>
      </c>
      <c r="F13" s="2">
        <f t="shared" si="7"/>
        <v>23683.021558197455</v>
      </c>
      <c r="G13" s="2">
        <f t="shared" si="2"/>
        <v>794.01372358272545</v>
      </c>
      <c r="H13" s="2">
        <f t="shared" si="3"/>
        <v>175.73287894877657</v>
      </c>
      <c r="I13" s="2">
        <f t="shared" si="8"/>
        <v>618.28084463394885</v>
      </c>
      <c r="J13" s="2">
        <f t="shared" si="4"/>
        <v>17260.838666420528</v>
      </c>
      <c r="K13" s="13">
        <f t="shared" si="5"/>
        <v>5.6102788525142611E-2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A45F3-0ACE-4017-B2A4-F4362DE39148}">
  <dimension ref="A1:Q15"/>
  <sheetViews>
    <sheetView zoomScale="160" zoomScaleNormal="160" workbookViewId="0">
      <selection activeCell="P13" sqref="P13"/>
    </sheetView>
  </sheetViews>
  <sheetFormatPr defaultRowHeight="15" x14ac:dyDescent="0.25"/>
  <cols>
    <col min="1" max="1" width="10.85546875" bestFit="1" customWidth="1"/>
    <col min="2" max="4" width="9.140625" style="2"/>
    <col min="5" max="6" width="8" style="2" customWidth="1"/>
    <col min="7" max="7" width="8" style="13" customWidth="1"/>
    <col min="8" max="8" width="9.140625" style="2"/>
    <col min="9" max="9" width="6.42578125" style="2" bestFit="1" customWidth="1"/>
    <col min="10" max="11" width="9.140625" style="2"/>
    <col min="12" max="13" width="8" style="2" customWidth="1"/>
    <col min="15" max="15" width="14" customWidth="1"/>
    <col min="16" max="16" width="7.85546875" customWidth="1"/>
  </cols>
  <sheetData>
    <row r="1" spans="1:17" s="3" customFormat="1" x14ac:dyDescent="0.25">
      <c r="B1" s="4" t="s">
        <v>4</v>
      </c>
      <c r="C1" s="4"/>
      <c r="D1" s="4"/>
      <c r="E1" s="4"/>
      <c r="F1" s="4"/>
      <c r="G1" s="12"/>
      <c r="H1" s="4" t="s">
        <v>20</v>
      </c>
      <c r="I1" s="4"/>
      <c r="J1" s="4"/>
      <c r="K1" s="4"/>
      <c r="L1" s="4"/>
      <c r="M1" s="4"/>
      <c r="O1" s="7" t="s">
        <v>15</v>
      </c>
      <c r="P1" s="8">
        <v>10000</v>
      </c>
    </row>
    <row r="2" spans="1:17" x14ac:dyDescent="0.25">
      <c r="A2" s="3" t="s">
        <v>0</v>
      </c>
      <c r="B2" s="4" t="s">
        <v>1</v>
      </c>
      <c r="C2" s="4" t="s">
        <v>17</v>
      </c>
      <c r="D2" s="4" t="s">
        <v>18</v>
      </c>
      <c r="E2" s="4" t="s">
        <v>3</v>
      </c>
      <c r="F2" s="4" t="s">
        <v>19</v>
      </c>
      <c r="G2" s="12"/>
      <c r="H2" s="4" t="s">
        <v>1</v>
      </c>
      <c r="I2" s="4" t="s">
        <v>6</v>
      </c>
      <c r="J2" s="4" t="s">
        <v>17</v>
      </c>
      <c r="K2" s="4" t="s">
        <v>18</v>
      </c>
      <c r="L2" s="4" t="s">
        <v>3</v>
      </c>
      <c r="M2" s="4" t="s">
        <v>19</v>
      </c>
      <c r="O2" s="7" t="s">
        <v>2</v>
      </c>
      <c r="P2" s="6">
        <v>7.0000000000000007E-2</v>
      </c>
    </row>
    <row r="3" spans="1:17" x14ac:dyDescent="0.25">
      <c r="A3" s="1">
        <v>45658</v>
      </c>
      <c r="B3" s="2">
        <f>$P$1</f>
        <v>10000</v>
      </c>
      <c r="C3" s="2">
        <v>0</v>
      </c>
      <c r="D3" s="2">
        <f>B3+C3</f>
        <v>10000</v>
      </c>
      <c r="E3" s="2">
        <f>D3-(D3-B$3-SUM(C$3:C3))*26%</f>
        <v>10000</v>
      </c>
      <c r="F3" s="2">
        <f>-$P$1-C3</f>
        <v>-10000</v>
      </c>
      <c r="H3" s="2">
        <f>$P$1+P10</f>
        <v>15000</v>
      </c>
      <c r="I3" s="2">
        <v>0</v>
      </c>
      <c r="J3" s="2">
        <v>0</v>
      </c>
      <c r="K3" s="2">
        <f>H3-I3+J3</f>
        <v>15000</v>
      </c>
      <c r="L3" s="2">
        <f>K3-(K3-H$3-(SUM(J$3:J3)-SUM(I$3:I3)))*26%-$P$10</f>
        <v>10000</v>
      </c>
      <c r="M3" s="2">
        <f>-$P$1-J3</f>
        <v>-10000</v>
      </c>
      <c r="O3" s="7" t="s">
        <v>7</v>
      </c>
      <c r="P3" s="14">
        <v>3.3790000000000001E-2</v>
      </c>
    </row>
    <row r="4" spans="1:17" x14ac:dyDescent="0.25">
      <c r="A4" s="1">
        <v>46023</v>
      </c>
      <c r="B4" s="2">
        <f t="shared" ref="B4:B13" si="0">D3*(1+$P$2)</f>
        <v>10700</v>
      </c>
      <c r="C4" s="2">
        <f t="shared" ref="C4:C13" si="1">$P$13</f>
        <v>219</v>
      </c>
      <c r="D4" s="2">
        <f t="shared" ref="D4:D13" si="2">B4+C4</f>
        <v>10919</v>
      </c>
      <c r="E4" s="2">
        <f>D4-(D4-B$3-SUM(C$3:C4))*26%</f>
        <v>10737</v>
      </c>
      <c r="F4" s="2">
        <f>-C4</f>
        <v>-219</v>
      </c>
      <c r="H4" s="2">
        <f>K3*(1+$P$2)</f>
        <v>16050.000000000002</v>
      </c>
      <c r="I4" s="2">
        <f t="shared" ref="I4:I13" si="3">$P$10*$P$11</f>
        <v>218.95000000000002</v>
      </c>
      <c r="J4" s="2">
        <f t="shared" ref="J4:J13" si="4">$P$13</f>
        <v>219</v>
      </c>
      <c r="K4" s="2">
        <f>H4-I4+J4</f>
        <v>16050.050000000001</v>
      </c>
      <c r="L4" s="2">
        <f>K4-(K4-H$3-(SUM(J$3:J4)-SUM(I$3:I4)))*26%-$P$10</f>
        <v>10777.050000000001</v>
      </c>
      <c r="M4" s="2">
        <f>-J4</f>
        <v>-219</v>
      </c>
      <c r="O4" s="7"/>
      <c r="P4" s="5"/>
    </row>
    <row r="5" spans="1:17" x14ac:dyDescent="0.25">
      <c r="A5" s="1">
        <v>46388</v>
      </c>
      <c r="B5" s="2">
        <f t="shared" si="0"/>
        <v>11683.33</v>
      </c>
      <c r="C5" s="2">
        <f t="shared" si="1"/>
        <v>219</v>
      </c>
      <c r="D5" s="2">
        <f t="shared" si="2"/>
        <v>11902.33</v>
      </c>
      <c r="E5" s="2">
        <f>D5-(D5-B$3-SUM(C$3:C5))*26%</f>
        <v>11521.6042</v>
      </c>
      <c r="F5" s="2">
        <f t="shared" ref="F5:F12" si="5">-C5</f>
        <v>-219</v>
      </c>
      <c r="H5" s="2">
        <f t="shared" ref="H5:H13" si="6">K4*(1+$P$2)</f>
        <v>17173.553500000002</v>
      </c>
      <c r="I5" s="2">
        <f t="shared" si="3"/>
        <v>218.95000000000002</v>
      </c>
      <c r="J5" s="2">
        <f t="shared" si="4"/>
        <v>219</v>
      </c>
      <c r="K5" s="2">
        <f t="shared" ref="K5:K13" si="7">H5-I5+J5</f>
        <v>17173.603500000001</v>
      </c>
      <c r="L5" s="2">
        <f>K5-(K5-H$3-(SUM(J$3:J5)-SUM(I$3:I5)))*26%-$P$10</f>
        <v>11608.492590000002</v>
      </c>
      <c r="M5" s="2">
        <f t="shared" ref="M5:M12" si="8">-J5</f>
        <v>-219</v>
      </c>
      <c r="O5" s="7" t="s">
        <v>12</v>
      </c>
      <c r="P5" s="15">
        <v>10</v>
      </c>
    </row>
    <row r="6" spans="1:17" x14ac:dyDescent="0.25">
      <c r="A6" s="1">
        <v>46753</v>
      </c>
      <c r="B6" s="2">
        <f t="shared" si="0"/>
        <v>12735.493100000002</v>
      </c>
      <c r="C6" s="2">
        <f t="shared" si="1"/>
        <v>219</v>
      </c>
      <c r="D6" s="2">
        <f t="shared" si="2"/>
        <v>12954.493100000002</v>
      </c>
      <c r="E6" s="2">
        <f>D6-(D6-B$3-SUM(C$3:C6))*26%</f>
        <v>12357.144894000001</v>
      </c>
      <c r="F6" s="2">
        <f t="shared" si="5"/>
        <v>-219</v>
      </c>
      <c r="H6" s="2">
        <f t="shared" si="6"/>
        <v>18375.755745000002</v>
      </c>
      <c r="I6" s="2">
        <f t="shared" si="3"/>
        <v>218.95000000000002</v>
      </c>
      <c r="J6" s="2">
        <f t="shared" si="4"/>
        <v>219</v>
      </c>
      <c r="K6" s="2">
        <f t="shared" si="7"/>
        <v>18375.805745000001</v>
      </c>
      <c r="L6" s="2">
        <f>K6-(K6-H$3-(SUM(J$3:J6)-SUM(I$3:I6)))*26%-$P$10</f>
        <v>12498.135251300002</v>
      </c>
      <c r="M6" s="2">
        <f t="shared" si="8"/>
        <v>-219</v>
      </c>
      <c r="O6" s="18" t="s">
        <v>13</v>
      </c>
      <c r="P6" s="20"/>
      <c r="Q6" s="20"/>
    </row>
    <row r="7" spans="1:17" x14ac:dyDescent="0.25">
      <c r="A7" s="1">
        <v>47119</v>
      </c>
      <c r="B7" s="2">
        <f t="shared" si="0"/>
        <v>13861.307617000002</v>
      </c>
      <c r="C7" s="2">
        <f t="shared" si="1"/>
        <v>219</v>
      </c>
      <c r="D7" s="2">
        <f t="shared" si="2"/>
        <v>14080.307617000002</v>
      </c>
      <c r="E7" s="2">
        <f>D7-(D7-B$3-SUM(C$3:C7))*26%</f>
        <v>13247.187636580002</v>
      </c>
      <c r="F7" s="2">
        <f t="shared" si="5"/>
        <v>-219</v>
      </c>
      <c r="H7" s="2">
        <f t="shared" si="6"/>
        <v>19662.112147150001</v>
      </c>
      <c r="I7" s="2">
        <f t="shared" si="3"/>
        <v>218.95000000000002</v>
      </c>
      <c r="J7" s="2">
        <f t="shared" si="4"/>
        <v>219</v>
      </c>
      <c r="K7" s="2">
        <f t="shared" si="7"/>
        <v>19662.16214715</v>
      </c>
      <c r="L7" s="2">
        <f>K7-(K7-H$3-(SUM(J$3:J7)-SUM(I$3:I7)))*26%-$P$10</f>
        <v>13450.051988890998</v>
      </c>
      <c r="M7" s="2">
        <f t="shared" si="8"/>
        <v>-219</v>
      </c>
      <c r="O7" s="7" t="s">
        <v>2</v>
      </c>
      <c r="P7" s="6">
        <f>MAX(0,P3-0.5%)</f>
        <v>2.879E-2</v>
      </c>
    </row>
    <row r="8" spans="1:17" x14ac:dyDescent="0.25">
      <c r="A8" s="1">
        <v>47484</v>
      </c>
      <c r="B8" s="2">
        <f t="shared" si="0"/>
        <v>15065.929150190002</v>
      </c>
      <c r="C8" s="2">
        <f t="shared" si="1"/>
        <v>219</v>
      </c>
      <c r="D8" s="2">
        <f t="shared" si="2"/>
        <v>15284.929150190002</v>
      </c>
      <c r="E8" s="2">
        <f>D8-(D8-B$3-SUM(C$3:C8))*26%</f>
        <v>14195.547571140602</v>
      </c>
      <c r="F8" s="2">
        <f t="shared" si="5"/>
        <v>-219</v>
      </c>
      <c r="H8" s="2">
        <f t="shared" si="6"/>
        <v>21038.513497450502</v>
      </c>
      <c r="I8" s="2">
        <f t="shared" si="3"/>
        <v>218.95000000000002</v>
      </c>
      <c r="J8" s="2">
        <f t="shared" si="4"/>
        <v>219</v>
      </c>
      <c r="K8" s="2">
        <f t="shared" si="7"/>
        <v>21038.563497450501</v>
      </c>
      <c r="L8" s="2">
        <f>K8-(K8-H$3-(SUM(J$3:J8)-SUM(I$3:I8)))*26%-$P$10</f>
        <v>14468.601988113369</v>
      </c>
      <c r="M8" s="2">
        <f t="shared" si="8"/>
        <v>-219</v>
      </c>
      <c r="O8" s="7"/>
      <c r="P8" s="5"/>
    </row>
    <row r="9" spans="1:17" x14ac:dyDescent="0.25">
      <c r="A9" s="1">
        <v>47849</v>
      </c>
      <c r="B9" s="2">
        <f t="shared" si="0"/>
        <v>16354.874190703304</v>
      </c>
      <c r="C9" s="2">
        <f t="shared" si="1"/>
        <v>219</v>
      </c>
      <c r="D9" s="2">
        <f t="shared" si="2"/>
        <v>16573.874190703304</v>
      </c>
      <c r="E9" s="2">
        <f>D9-(D9-B$3-SUM(C$3:C9))*26%</f>
        <v>15206.306901120444</v>
      </c>
      <c r="F9" s="2">
        <f t="shared" si="5"/>
        <v>-219</v>
      </c>
      <c r="H9" s="2">
        <f t="shared" si="6"/>
        <v>22511.262942272038</v>
      </c>
      <c r="I9" s="2">
        <f t="shared" si="3"/>
        <v>218.95000000000002</v>
      </c>
      <c r="J9" s="2">
        <f t="shared" si="4"/>
        <v>219</v>
      </c>
      <c r="K9" s="2">
        <f t="shared" si="7"/>
        <v>22511.312942272038</v>
      </c>
      <c r="L9" s="2">
        <f>K9-(K9-H$3-(SUM(J$3:J9)-SUM(I$3:I9)))*26%-$P$10</f>
        <v>15558.449577281306</v>
      </c>
      <c r="M9" s="2">
        <f t="shared" si="8"/>
        <v>-219</v>
      </c>
      <c r="O9" s="7" t="s">
        <v>14</v>
      </c>
      <c r="P9" s="9">
        <v>0.5</v>
      </c>
    </row>
    <row r="10" spans="1:17" x14ac:dyDescent="0.25">
      <c r="A10" s="1">
        <v>48214</v>
      </c>
      <c r="B10" s="2">
        <f t="shared" si="0"/>
        <v>17734.045384052537</v>
      </c>
      <c r="C10" s="2">
        <f t="shared" si="1"/>
        <v>219</v>
      </c>
      <c r="D10" s="2">
        <f t="shared" si="2"/>
        <v>17953.045384052537</v>
      </c>
      <c r="E10" s="2">
        <f>D10-(D10-B$3-SUM(C$3:C10))*26%</f>
        <v>16283.833584198877</v>
      </c>
      <c r="F10" s="2">
        <f t="shared" si="5"/>
        <v>-219</v>
      </c>
      <c r="H10" s="2">
        <f t="shared" si="6"/>
        <v>24087.104848231083</v>
      </c>
      <c r="I10" s="2">
        <f t="shared" si="3"/>
        <v>218.95000000000002</v>
      </c>
      <c r="J10" s="2">
        <f t="shared" si="4"/>
        <v>219</v>
      </c>
      <c r="K10" s="2">
        <f t="shared" si="7"/>
        <v>24087.154848231083</v>
      </c>
      <c r="L10" s="2">
        <f>K10-(K10-H$3-(SUM(J$3:J10)-SUM(I$3:I10)))*26%-$P$10</f>
        <v>16724.585587691003</v>
      </c>
      <c r="M10" s="2">
        <f t="shared" si="8"/>
        <v>-219</v>
      </c>
      <c r="O10" s="7" t="s">
        <v>10</v>
      </c>
      <c r="P10" s="2">
        <f>(P1-P6)*P9</f>
        <v>5000</v>
      </c>
    </row>
    <row r="11" spans="1:17" x14ac:dyDescent="0.25">
      <c r="A11" s="1">
        <v>48580</v>
      </c>
      <c r="B11" s="2">
        <f t="shared" si="0"/>
        <v>19209.758560936214</v>
      </c>
      <c r="C11" s="2">
        <f t="shared" si="1"/>
        <v>219</v>
      </c>
      <c r="D11" s="2">
        <f t="shared" si="2"/>
        <v>19428.758560936214</v>
      </c>
      <c r="E11" s="2">
        <f>D11-(D11-B$3-SUM(C$3:C11))*26%</f>
        <v>17432.801335092798</v>
      </c>
      <c r="F11" s="2">
        <f t="shared" si="5"/>
        <v>-219</v>
      </c>
      <c r="H11" s="2">
        <f t="shared" si="6"/>
        <v>25773.255687607259</v>
      </c>
      <c r="I11" s="2">
        <f t="shared" si="3"/>
        <v>218.95000000000002</v>
      </c>
      <c r="J11" s="2">
        <f t="shared" si="4"/>
        <v>219</v>
      </c>
      <c r="K11" s="2">
        <f t="shared" si="7"/>
        <v>25773.305687607259</v>
      </c>
      <c r="L11" s="2">
        <f>K11-(K11-H$3-(SUM(J$3:J11)-SUM(I$3:I11)))*26%-$P$10</f>
        <v>17972.350208829372</v>
      </c>
      <c r="M11" s="2">
        <f t="shared" si="8"/>
        <v>-219</v>
      </c>
      <c r="O11" s="7" t="s">
        <v>8</v>
      </c>
      <c r="P11" s="5">
        <f>P3+1%</f>
        <v>4.3790000000000003E-2</v>
      </c>
    </row>
    <row r="12" spans="1:17" x14ac:dyDescent="0.25">
      <c r="A12" s="1">
        <v>48945</v>
      </c>
      <c r="B12" s="2">
        <f t="shared" si="0"/>
        <v>20788.77166020175</v>
      </c>
      <c r="C12" s="2">
        <f t="shared" si="1"/>
        <v>219</v>
      </c>
      <c r="D12" s="2">
        <f t="shared" si="2"/>
        <v>21007.77166020175</v>
      </c>
      <c r="E12" s="2">
        <f>D12-(D12-B$3-SUM(C$3:C12))*26%</f>
        <v>18658.211028549296</v>
      </c>
      <c r="F12" s="2">
        <f t="shared" si="5"/>
        <v>-219</v>
      </c>
      <c r="H12" s="2">
        <f t="shared" si="6"/>
        <v>27577.43708573977</v>
      </c>
      <c r="I12" s="2">
        <f t="shared" si="3"/>
        <v>218.95000000000002</v>
      </c>
      <c r="J12" s="2">
        <f t="shared" si="4"/>
        <v>219</v>
      </c>
      <c r="K12" s="2">
        <f t="shared" si="7"/>
        <v>27577.487085739769</v>
      </c>
      <c r="L12" s="2">
        <f>K12-(K12-H$3-(SUM(J$3:J12)-SUM(I$3:I12)))*26%-$P$10</f>
        <v>19307.457443447431</v>
      </c>
      <c r="M12" s="2">
        <f t="shared" si="8"/>
        <v>-219</v>
      </c>
    </row>
    <row r="13" spans="1:17" x14ac:dyDescent="0.25">
      <c r="A13" s="1">
        <v>49310</v>
      </c>
      <c r="B13" s="2">
        <f t="shared" si="0"/>
        <v>22478.315676415874</v>
      </c>
      <c r="C13" s="2">
        <f t="shared" si="1"/>
        <v>219</v>
      </c>
      <c r="D13" s="2">
        <f t="shared" si="2"/>
        <v>22697.315676415874</v>
      </c>
      <c r="E13" s="2">
        <f>D13-(D13-B$3-SUM(C$3:C13))*26%</f>
        <v>19965.413600547749</v>
      </c>
      <c r="F13" s="2">
        <f>-C13+E13</f>
        <v>19746.413600547749</v>
      </c>
      <c r="H13" s="2">
        <f t="shared" si="6"/>
        <v>29507.911181741554</v>
      </c>
      <c r="I13" s="2">
        <f t="shared" si="3"/>
        <v>218.95000000000002</v>
      </c>
      <c r="J13" s="2">
        <f t="shared" si="4"/>
        <v>219</v>
      </c>
      <c r="K13" s="2">
        <f t="shared" si="7"/>
        <v>29507.961181741553</v>
      </c>
      <c r="L13" s="2">
        <f>K13-(K13-H$3-(SUM(J$3:J13)-SUM(I$3:I13)))*26%-$P$10</f>
        <v>20736.02127448875</v>
      </c>
      <c r="M13" s="2">
        <f>-J13+L13</f>
        <v>20517.02127448875</v>
      </c>
      <c r="O13" s="16" t="s">
        <v>16</v>
      </c>
      <c r="P13" s="17">
        <v>219</v>
      </c>
    </row>
    <row r="15" spans="1:17" x14ac:dyDescent="0.25">
      <c r="F15" s="13">
        <f>XIRR(F3:F13,$A3:$A13)</f>
        <v>5.5335006117820731E-2</v>
      </c>
      <c r="M15" s="13">
        <f>XIRR(M3:M13,$A3:$A13)</f>
        <v>5.9642061591148376E-2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BE5B-9B8C-4A4B-A089-B8098FBE647A}">
  <dimension ref="A1:F369"/>
  <sheetViews>
    <sheetView tabSelected="1" workbookViewId="0">
      <selection activeCell="F2" sqref="F2"/>
    </sheetView>
  </sheetViews>
  <sheetFormatPr defaultRowHeight="15" x14ac:dyDescent="0.25"/>
  <cols>
    <col min="1" max="1" width="10.42578125" bestFit="1" customWidth="1"/>
    <col min="2" max="2" width="9.140625" style="13" bestFit="1" customWidth="1"/>
    <col min="3" max="3" width="8" bestFit="1" customWidth="1"/>
    <col min="4" max="4" width="9.42578125" bestFit="1" customWidth="1"/>
    <col min="5" max="5" width="9.5703125" bestFit="1" customWidth="1"/>
    <col min="6" max="6" width="9.140625" style="13" bestFit="1"/>
  </cols>
  <sheetData>
    <row r="1" spans="1:6" s="23" customFormat="1" ht="45" customHeight="1" x14ac:dyDescent="0.25">
      <c r="A1" s="22" t="s">
        <v>0</v>
      </c>
      <c r="B1" s="22" t="s">
        <v>24</v>
      </c>
      <c r="C1" s="22" t="s">
        <v>21</v>
      </c>
      <c r="D1" s="22" t="s">
        <v>22</v>
      </c>
      <c r="E1" s="22" t="s">
        <v>23</v>
      </c>
      <c r="F1" s="22" t="s">
        <v>25</v>
      </c>
    </row>
    <row r="2" spans="1:6" x14ac:dyDescent="0.25">
      <c r="A2" s="1">
        <v>34365</v>
      </c>
      <c r="B2" s="13">
        <v>6.9099999999999995E-2</v>
      </c>
      <c r="F2" s="13">
        <v>6.3399999999999998E-2</v>
      </c>
    </row>
    <row r="3" spans="1:6" x14ac:dyDescent="0.25">
      <c r="A3" s="1">
        <v>34393</v>
      </c>
      <c r="B3" s="13">
        <v>6.8600000000000008E-2</v>
      </c>
      <c r="F3" s="13">
        <v>6.4199999999999993E-2</v>
      </c>
    </row>
    <row r="4" spans="1:6" x14ac:dyDescent="0.25">
      <c r="A4" s="1">
        <v>34424</v>
      </c>
      <c r="B4" s="13">
        <v>6.7500000000000004E-2</v>
      </c>
      <c r="F4" s="13">
        <v>6.5500000000000003E-2</v>
      </c>
    </row>
    <row r="5" spans="1:6" x14ac:dyDescent="0.25">
      <c r="A5" s="1">
        <v>34454</v>
      </c>
      <c r="B5" s="13">
        <v>6.5700000000000008E-2</v>
      </c>
      <c r="F5" s="13">
        <v>6.4600000000000005E-2</v>
      </c>
    </row>
    <row r="6" spans="1:6" x14ac:dyDescent="0.25">
      <c r="A6" s="1">
        <v>34485</v>
      </c>
      <c r="B6" s="13">
        <v>6.2400000000000004E-2</v>
      </c>
      <c r="F6" s="13">
        <v>6.25E-2</v>
      </c>
    </row>
    <row r="7" spans="1:6" x14ac:dyDescent="0.25">
      <c r="A7" s="1">
        <v>34515</v>
      </c>
      <c r="B7" s="13">
        <v>6.3E-2</v>
      </c>
      <c r="F7" s="13">
        <v>6.6199999999999995E-2</v>
      </c>
    </row>
    <row r="8" spans="1:6" x14ac:dyDescent="0.25">
      <c r="A8" s="1">
        <v>34546</v>
      </c>
      <c r="B8" s="13">
        <v>6.3399999999999998E-2</v>
      </c>
      <c r="F8" s="13">
        <v>6.7699999999999996E-2</v>
      </c>
    </row>
    <row r="9" spans="1:6" x14ac:dyDescent="0.25">
      <c r="A9" s="1">
        <v>34577</v>
      </c>
      <c r="B9" s="13">
        <v>6.4299999999999996E-2</v>
      </c>
      <c r="F9" s="13">
        <v>7.0800000000000002E-2</v>
      </c>
    </row>
    <row r="10" spans="1:6" x14ac:dyDescent="0.25">
      <c r="A10" s="1">
        <v>34607</v>
      </c>
      <c r="B10" s="13">
        <v>6.3799999999999996E-2</v>
      </c>
      <c r="F10" s="13">
        <v>7.3099999999999998E-2</v>
      </c>
    </row>
    <row r="11" spans="1:6" x14ac:dyDescent="0.25">
      <c r="A11" s="1">
        <v>34638</v>
      </c>
      <c r="B11" s="13">
        <v>6.4299999999999996E-2</v>
      </c>
      <c r="F11" s="13">
        <v>7.2999999999999995E-2</v>
      </c>
    </row>
    <row r="12" spans="1:6" x14ac:dyDescent="0.25">
      <c r="A12" s="1">
        <v>34668</v>
      </c>
      <c r="B12" s="13">
        <v>6.4000000000000001E-2</v>
      </c>
      <c r="F12" s="13">
        <v>7.1900000000000006E-2</v>
      </c>
    </row>
    <row r="13" spans="1:6" x14ac:dyDescent="0.25">
      <c r="A13" s="1">
        <v>34699</v>
      </c>
      <c r="B13" s="13">
        <v>6.6900000000000001E-2</v>
      </c>
      <c r="F13" s="13">
        <v>7.51E-2</v>
      </c>
    </row>
    <row r="14" spans="1:6" x14ac:dyDescent="0.25">
      <c r="A14" s="1">
        <v>34730</v>
      </c>
      <c r="B14" s="13">
        <v>6.6600000000000006E-2</v>
      </c>
      <c r="F14" s="13">
        <v>7.6600000000000001E-2</v>
      </c>
    </row>
    <row r="15" spans="1:6" x14ac:dyDescent="0.25">
      <c r="A15" s="1">
        <v>34758</v>
      </c>
      <c r="B15" s="13">
        <v>6.59E-2</v>
      </c>
      <c r="F15" s="13">
        <v>7.4999999999999997E-2</v>
      </c>
    </row>
    <row r="16" spans="1:6" x14ac:dyDescent="0.25">
      <c r="A16" s="1">
        <v>34789</v>
      </c>
      <c r="B16" s="13">
        <v>7.5800000000000006E-2</v>
      </c>
      <c r="F16" s="13">
        <v>8.0199999999999994E-2</v>
      </c>
    </row>
    <row r="17" spans="1:6" x14ac:dyDescent="0.25">
      <c r="A17" s="1">
        <v>34819</v>
      </c>
      <c r="B17" s="13">
        <v>7.2900000000000006E-2</v>
      </c>
      <c r="F17" s="13">
        <v>7.6299999999999993E-2</v>
      </c>
    </row>
    <row r="18" spans="1:6" x14ac:dyDescent="0.25">
      <c r="A18" s="1">
        <v>34850</v>
      </c>
      <c r="B18" s="13">
        <v>7.0400000000000004E-2</v>
      </c>
      <c r="F18" s="13">
        <v>7.2499999999999995E-2</v>
      </c>
    </row>
    <row r="19" spans="1:6" x14ac:dyDescent="0.25">
      <c r="A19" s="1">
        <v>34880</v>
      </c>
      <c r="B19" s="13">
        <v>7.0800000000000002E-2</v>
      </c>
      <c r="F19" s="13">
        <v>7.2400000000000006E-2</v>
      </c>
    </row>
    <row r="20" spans="1:6" x14ac:dyDescent="0.25">
      <c r="A20" s="1">
        <v>34911</v>
      </c>
      <c r="B20" s="13">
        <v>6.9199999999999998E-2</v>
      </c>
      <c r="F20" s="13">
        <v>7.1599999999999997E-2</v>
      </c>
    </row>
    <row r="21" spans="1:6" x14ac:dyDescent="0.25">
      <c r="A21" s="1">
        <v>34942</v>
      </c>
      <c r="B21" s="13">
        <v>6.6600000000000006E-2</v>
      </c>
      <c r="F21" s="13">
        <v>6.83E-2</v>
      </c>
    </row>
    <row r="22" spans="1:6" x14ac:dyDescent="0.25">
      <c r="A22" s="1">
        <v>34972</v>
      </c>
      <c r="B22" s="13">
        <v>6.5000000000000002E-2</v>
      </c>
      <c r="F22" s="13">
        <v>6.59E-2</v>
      </c>
    </row>
    <row r="23" spans="1:6" x14ac:dyDescent="0.25">
      <c r="A23" s="1">
        <v>35003</v>
      </c>
      <c r="B23" s="13">
        <v>6.7500000000000004E-2</v>
      </c>
      <c r="F23" s="13">
        <v>6.7599999999999993E-2</v>
      </c>
    </row>
    <row r="24" spans="1:6" x14ac:dyDescent="0.25">
      <c r="A24" s="1">
        <v>35033</v>
      </c>
      <c r="B24" s="13">
        <v>6.4500000000000002E-2</v>
      </c>
      <c r="F24" s="13">
        <v>6.4299999999999996E-2</v>
      </c>
    </row>
    <row r="25" spans="1:6" x14ac:dyDescent="0.25">
      <c r="A25" s="1">
        <v>35064</v>
      </c>
      <c r="B25" s="13">
        <v>6.3200000000000006E-2</v>
      </c>
      <c r="F25" s="13">
        <v>6.2100000000000002E-2</v>
      </c>
    </row>
    <row r="26" spans="1:6" x14ac:dyDescent="0.25">
      <c r="A26" s="1">
        <v>35095</v>
      </c>
      <c r="B26" s="13">
        <v>5.8099999999999999E-2</v>
      </c>
      <c r="F26" s="13">
        <v>5.6900000000000006E-2</v>
      </c>
    </row>
    <row r="27" spans="1:6" x14ac:dyDescent="0.25">
      <c r="A27" s="1">
        <v>35124</v>
      </c>
      <c r="B27" s="13">
        <v>5.5800000000000002E-2</v>
      </c>
      <c r="F27" s="13">
        <v>5.5599999999999997E-2</v>
      </c>
    </row>
    <row r="28" spans="1:6" x14ac:dyDescent="0.25">
      <c r="A28" s="1">
        <v>35155</v>
      </c>
      <c r="B28" s="13">
        <v>5.5E-2</v>
      </c>
      <c r="F28" s="13">
        <v>5.5500000000000001E-2</v>
      </c>
    </row>
    <row r="29" spans="1:6" x14ac:dyDescent="0.25">
      <c r="A29" s="1">
        <v>35185</v>
      </c>
      <c r="B29" s="13">
        <v>5.2699999999999997E-2</v>
      </c>
      <c r="F29" s="13">
        <v>5.3200000000000004E-2</v>
      </c>
    </row>
    <row r="30" spans="1:6" x14ac:dyDescent="0.25">
      <c r="A30" s="1">
        <v>35216</v>
      </c>
      <c r="B30" s="13">
        <v>5.0599999999999999E-2</v>
      </c>
      <c r="F30" s="13">
        <v>5.0700000000000002E-2</v>
      </c>
    </row>
    <row r="31" spans="1:6" x14ac:dyDescent="0.25">
      <c r="A31" s="1">
        <v>35246</v>
      </c>
      <c r="B31" s="13">
        <v>5.0799999999999998E-2</v>
      </c>
      <c r="F31" s="13">
        <v>5.1900000000000002E-2</v>
      </c>
    </row>
    <row r="32" spans="1:6" x14ac:dyDescent="0.25">
      <c r="A32" s="1">
        <v>35277</v>
      </c>
      <c r="B32" s="13">
        <v>5.0599999999999999E-2</v>
      </c>
      <c r="F32" s="13">
        <v>5.1799999999999999E-2</v>
      </c>
    </row>
    <row r="33" spans="1:6" x14ac:dyDescent="0.25">
      <c r="A33" s="1">
        <v>35308</v>
      </c>
      <c r="B33" s="13">
        <v>5.0799999999999998E-2</v>
      </c>
      <c r="F33" s="13">
        <v>5.16E-2</v>
      </c>
    </row>
    <row r="34" spans="1:6" x14ac:dyDescent="0.25">
      <c r="A34" s="1">
        <v>35338</v>
      </c>
      <c r="B34" s="13">
        <v>4.8600000000000004E-2</v>
      </c>
      <c r="F34" s="13">
        <v>4.9599999999999998E-2</v>
      </c>
    </row>
    <row r="35" spans="1:6" x14ac:dyDescent="0.25">
      <c r="A35" s="1">
        <v>35369</v>
      </c>
      <c r="B35" s="13">
        <v>4.6900000000000004E-2</v>
      </c>
      <c r="F35" s="13">
        <v>4.6699999999999998E-2</v>
      </c>
    </row>
    <row r="36" spans="1:6" x14ac:dyDescent="0.25">
      <c r="A36" s="1">
        <v>35399</v>
      </c>
      <c r="B36" s="13">
        <v>4.5700000000000005E-2</v>
      </c>
      <c r="F36" s="13">
        <v>4.5400000000000003E-2</v>
      </c>
    </row>
    <row r="37" spans="1:6" x14ac:dyDescent="0.25">
      <c r="A37" s="1">
        <v>35430</v>
      </c>
      <c r="B37" s="13">
        <v>4.4999999999999998E-2</v>
      </c>
      <c r="F37" s="13">
        <v>4.3899999999999995E-2</v>
      </c>
    </row>
    <row r="38" spans="1:6" x14ac:dyDescent="0.25">
      <c r="A38" s="1">
        <v>35461</v>
      </c>
      <c r="B38" s="13">
        <v>4.3899999999999995E-2</v>
      </c>
      <c r="F38" s="13">
        <v>4.2500000000000003E-2</v>
      </c>
    </row>
    <row r="39" spans="1:6" x14ac:dyDescent="0.25">
      <c r="A39" s="1">
        <v>35489</v>
      </c>
      <c r="B39" s="13">
        <v>4.4299999999999999E-2</v>
      </c>
      <c r="F39" s="13">
        <v>4.3200000000000002E-2</v>
      </c>
    </row>
    <row r="40" spans="1:6" x14ac:dyDescent="0.25">
      <c r="A40" s="1">
        <v>35520</v>
      </c>
      <c r="B40" s="13">
        <v>4.4999999999999998E-2</v>
      </c>
      <c r="F40" s="13">
        <v>4.5499999999999999E-2</v>
      </c>
    </row>
    <row r="41" spans="1:6" x14ac:dyDescent="0.25">
      <c r="A41" s="1">
        <v>35550</v>
      </c>
      <c r="B41" s="13">
        <v>4.3899999999999995E-2</v>
      </c>
      <c r="F41" s="13">
        <v>4.4699999999999997E-2</v>
      </c>
    </row>
    <row r="42" spans="1:6" x14ac:dyDescent="0.25">
      <c r="A42" s="1">
        <v>35581</v>
      </c>
      <c r="B42" s="13">
        <v>4.2999999999999997E-2</v>
      </c>
      <c r="F42" s="13">
        <v>4.36E-2</v>
      </c>
    </row>
    <row r="43" spans="1:6" x14ac:dyDescent="0.25">
      <c r="A43" s="1">
        <v>35611</v>
      </c>
      <c r="B43" s="13">
        <v>4.2900000000000001E-2</v>
      </c>
      <c r="F43" s="13">
        <v>4.3299999999999998E-2</v>
      </c>
    </row>
    <row r="44" spans="1:6" x14ac:dyDescent="0.25">
      <c r="A44" s="1">
        <v>35642</v>
      </c>
      <c r="B44" s="13">
        <v>4.2999999999999997E-2</v>
      </c>
      <c r="F44" s="13">
        <v>4.3200000000000002E-2</v>
      </c>
    </row>
    <row r="45" spans="1:6" x14ac:dyDescent="0.25">
      <c r="A45" s="1">
        <v>35673</v>
      </c>
      <c r="B45" s="13">
        <v>4.36E-2</v>
      </c>
      <c r="F45" s="13">
        <v>4.4900000000000002E-2</v>
      </c>
    </row>
    <row r="46" spans="1:6" x14ac:dyDescent="0.25">
      <c r="A46" s="1">
        <v>35703</v>
      </c>
      <c r="B46" s="13">
        <v>4.3099999999999999E-2</v>
      </c>
      <c r="F46" s="13">
        <v>4.4199999999999996E-2</v>
      </c>
    </row>
    <row r="47" spans="1:6" x14ac:dyDescent="0.25">
      <c r="A47" s="1">
        <v>35734</v>
      </c>
      <c r="B47" s="13">
        <v>4.4400000000000002E-2</v>
      </c>
      <c r="F47" s="13">
        <v>4.5499999999999999E-2</v>
      </c>
    </row>
    <row r="48" spans="1:6" x14ac:dyDescent="0.25">
      <c r="A48" s="1">
        <v>35764</v>
      </c>
      <c r="B48" s="13">
        <v>4.4900000000000002E-2</v>
      </c>
      <c r="F48" s="13">
        <v>4.5599999999999995E-2</v>
      </c>
    </row>
    <row r="49" spans="1:6" x14ac:dyDescent="0.25">
      <c r="A49" s="1">
        <v>35795</v>
      </c>
      <c r="B49" s="13">
        <v>4.3700000000000003E-2</v>
      </c>
      <c r="F49" s="13">
        <v>4.41E-2</v>
      </c>
    </row>
    <row r="50" spans="1:6" x14ac:dyDescent="0.25">
      <c r="A50" s="1">
        <v>35826</v>
      </c>
      <c r="B50" s="13">
        <v>4.2599999999999999E-2</v>
      </c>
      <c r="F50" s="13">
        <v>4.2199999999999994E-2</v>
      </c>
    </row>
    <row r="51" spans="1:6" x14ac:dyDescent="0.25">
      <c r="A51" s="1">
        <v>35854</v>
      </c>
      <c r="B51" s="13">
        <v>4.24E-2</v>
      </c>
      <c r="F51" s="13">
        <v>4.1700000000000001E-2</v>
      </c>
    </row>
    <row r="52" spans="1:6" x14ac:dyDescent="0.25">
      <c r="A52" s="1">
        <v>35885</v>
      </c>
      <c r="B52" s="13">
        <v>4.1100000000000005E-2</v>
      </c>
      <c r="F52" s="13">
        <v>4.0500000000000001E-2</v>
      </c>
    </row>
    <row r="53" spans="1:6" x14ac:dyDescent="0.25">
      <c r="A53" s="1">
        <v>35915</v>
      </c>
      <c r="B53" s="13">
        <v>4.0899999999999999E-2</v>
      </c>
      <c r="F53" s="13">
        <v>4.1200000000000001E-2</v>
      </c>
    </row>
    <row r="54" spans="1:6" x14ac:dyDescent="0.25">
      <c r="A54" s="1">
        <v>35946</v>
      </c>
      <c r="B54" s="13">
        <v>4.0599999999999997E-2</v>
      </c>
      <c r="F54" s="13">
        <v>4.1299999999999996E-2</v>
      </c>
    </row>
    <row r="55" spans="1:6" x14ac:dyDescent="0.25">
      <c r="A55" s="1">
        <v>35976</v>
      </c>
      <c r="B55" s="13">
        <v>4.0199999999999993E-2</v>
      </c>
      <c r="F55" s="13">
        <v>4.0800000000000003E-2</v>
      </c>
    </row>
    <row r="56" spans="1:6" x14ac:dyDescent="0.25">
      <c r="A56" s="1">
        <v>36007</v>
      </c>
      <c r="B56" s="13">
        <v>3.95E-2</v>
      </c>
      <c r="F56" s="13">
        <v>4.0099999999999997E-2</v>
      </c>
    </row>
    <row r="57" spans="1:6" x14ac:dyDescent="0.25">
      <c r="A57" s="1">
        <v>36038</v>
      </c>
      <c r="B57" s="13">
        <v>3.9300000000000002E-2</v>
      </c>
      <c r="F57" s="13">
        <v>3.9300000000000002E-2</v>
      </c>
    </row>
    <row r="58" spans="1:6" x14ac:dyDescent="0.25">
      <c r="A58" s="1">
        <v>36068</v>
      </c>
      <c r="B58" s="13">
        <v>3.9300000000000002E-2</v>
      </c>
      <c r="F58" s="13">
        <v>3.7499999999999999E-2</v>
      </c>
    </row>
    <row r="59" spans="1:6" x14ac:dyDescent="0.25">
      <c r="A59" s="1">
        <v>36099</v>
      </c>
      <c r="B59" s="13">
        <v>3.8100000000000002E-2</v>
      </c>
      <c r="F59" s="13">
        <v>3.5900000000000001E-2</v>
      </c>
    </row>
    <row r="60" spans="1:6" x14ac:dyDescent="0.25">
      <c r="A60" s="1">
        <v>36129</v>
      </c>
      <c r="B60" s="13">
        <v>3.6900000000000002E-2</v>
      </c>
      <c r="F60" s="13">
        <v>3.5499999999999997E-2</v>
      </c>
    </row>
    <row r="61" spans="1:6" x14ac:dyDescent="0.25">
      <c r="A61" s="1">
        <v>36160</v>
      </c>
      <c r="B61" s="13">
        <v>3.3700000000000001E-2</v>
      </c>
      <c r="F61" s="13">
        <v>3.27E-2</v>
      </c>
    </row>
    <row r="62" spans="1:6" x14ac:dyDescent="0.25">
      <c r="A62" s="1">
        <v>36191</v>
      </c>
      <c r="B62" s="13">
        <v>3.1321000000000002E-2</v>
      </c>
      <c r="F62" s="13">
        <v>3.0617000000000002E-2</v>
      </c>
    </row>
    <row r="63" spans="1:6" x14ac:dyDescent="0.25">
      <c r="A63" s="1">
        <v>36219</v>
      </c>
      <c r="B63" s="13">
        <v>3.0934E-2</v>
      </c>
      <c r="F63" s="13">
        <v>3.0297000000000001E-2</v>
      </c>
    </row>
    <row r="64" spans="1:6" x14ac:dyDescent="0.25">
      <c r="A64" s="1">
        <v>36250</v>
      </c>
      <c r="B64" s="13">
        <v>3.0467000000000001E-2</v>
      </c>
      <c r="F64" s="13">
        <v>3.0461999999999999E-2</v>
      </c>
    </row>
    <row r="65" spans="1:6" x14ac:dyDescent="0.25">
      <c r="A65" s="1">
        <v>36280</v>
      </c>
      <c r="B65" s="13">
        <v>2.6964999999999999E-2</v>
      </c>
      <c r="F65" s="13">
        <v>2.7564000000000002E-2</v>
      </c>
    </row>
    <row r="66" spans="1:6" x14ac:dyDescent="0.25">
      <c r="A66" s="1">
        <v>36311</v>
      </c>
      <c r="B66" s="13">
        <v>2.579E-2</v>
      </c>
      <c r="F66" s="13">
        <v>2.6827E-2</v>
      </c>
    </row>
    <row r="67" spans="1:6" x14ac:dyDescent="0.25">
      <c r="A67" s="1">
        <v>36341</v>
      </c>
      <c r="B67" s="13">
        <v>2.6266999999999999E-2</v>
      </c>
      <c r="F67" s="13">
        <v>2.8362999999999999E-2</v>
      </c>
    </row>
    <row r="68" spans="1:6" x14ac:dyDescent="0.25">
      <c r="A68" s="1">
        <v>36372</v>
      </c>
      <c r="B68" s="13">
        <v>2.6764999999999997E-2</v>
      </c>
      <c r="F68" s="13">
        <v>3.0299999999999997E-2</v>
      </c>
    </row>
    <row r="69" spans="1:6" x14ac:dyDescent="0.25">
      <c r="A69" s="1">
        <v>36403</v>
      </c>
      <c r="B69" s="13">
        <v>2.6949999999999998E-2</v>
      </c>
      <c r="F69" s="13">
        <v>3.2372999999999999E-2</v>
      </c>
    </row>
    <row r="70" spans="1:6" x14ac:dyDescent="0.25">
      <c r="A70" s="1">
        <v>36433</v>
      </c>
      <c r="B70" s="13">
        <v>2.7267E-2</v>
      </c>
      <c r="F70" s="13">
        <v>3.3010999999999999E-2</v>
      </c>
    </row>
    <row r="71" spans="1:6" x14ac:dyDescent="0.25">
      <c r="A71" s="1">
        <v>36464</v>
      </c>
      <c r="B71" s="13">
        <v>3.3757000000000002E-2</v>
      </c>
      <c r="F71" s="13">
        <v>3.6837000000000002E-2</v>
      </c>
    </row>
    <row r="72" spans="1:6" x14ac:dyDescent="0.25">
      <c r="A72" s="1">
        <v>36494</v>
      </c>
      <c r="B72" s="13">
        <v>3.4676999999999999E-2</v>
      </c>
      <c r="F72" s="13">
        <v>3.6892000000000001E-2</v>
      </c>
    </row>
    <row r="73" spans="1:6" x14ac:dyDescent="0.25">
      <c r="A73" s="1">
        <v>36525</v>
      </c>
      <c r="B73" s="13">
        <v>3.4460000000000005E-2</v>
      </c>
      <c r="F73" s="13">
        <v>3.8262999999999998E-2</v>
      </c>
    </row>
    <row r="74" spans="1:6" x14ac:dyDescent="0.25">
      <c r="A74" s="1">
        <v>36556</v>
      </c>
      <c r="B74" s="13">
        <v>3.3431000000000002E-2</v>
      </c>
      <c r="F74" s="13">
        <v>3.9495000000000002E-2</v>
      </c>
    </row>
    <row r="75" spans="1:6" x14ac:dyDescent="0.25">
      <c r="A75" s="1">
        <v>36585</v>
      </c>
      <c r="B75" s="13">
        <v>3.5367999999999997E-2</v>
      </c>
      <c r="F75" s="13">
        <v>4.1113999999999998E-2</v>
      </c>
    </row>
    <row r="76" spans="1:6" x14ac:dyDescent="0.25">
      <c r="A76" s="1">
        <v>36616</v>
      </c>
      <c r="B76" s="13">
        <v>3.7469999999999996E-2</v>
      </c>
      <c r="F76" s="13">
        <v>4.2674999999999998E-2</v>
      </c>
    </row>
    <row r="77" spans="1:6" x14ac:dyDescent="0.25">
      <c r="A77" s="1">
        <v>36646</v>
      </c>
      <c r="B77" s="13">
        <v>3.9253000000000003E-2</v>
      </c>
      <c r="F77" s="13">
        <v>4.3644999999999996E-2</v>
      </c>
    </row>
    <row r="78" spans="1:6" x14ac:dyDescent="0.25">
      <c r="A78" s="1">
        <v>36677</v>
      </c>
      <c r="B78" s="13">
        <v>4.3619999999999999E-2</v>
      </c>
      <c r="F78" s="13">
        <v>4.8484999999999993E-2</v>
      </c>
    </row>
    <row r="79" spans="1:6" x14ac:dyDescent="0.25">
      <c r="A79" s="1">
        <v>36707</v>
      </c>
      <c r="B79" s="13">
        <v>4.5016999999999995E-2</v>
      </c>
      <c r="F79" s="13">
        <v>4.9648999999999999E-2</v>
      </c>
    </row>
    <row r="80" spans="1:6" x14ac:dyDescent="0.25">
      <c r="A80" s="1">
        <v>36738</v>
      </c>
      <c r="B80" s="13">
        <v>4.5829000000000002E-2</v>
      </c>
      <c r="F80" s="13">
        <v>5.1050000000000005E-2</v>
      </c>
    </row>
    <row r="81" spans="1:6" x14ac:dyDescent="0.25">
      <c r="A81" s="1">
        <v>36769</v>
      </c>
      <c r="B81" s="13">
        <v>4.7771000000000001E-2</v>
      </c>
      <c r="F81" s="13">
        <v>5.2484000000000003E-2</v>
      </c>
    </row>
    <row r="82" spans="1:6" x14ac:dyDescent="0.25">
      <c r="A82" s="1">
        <v>36799</v>
      </c>
      <c r="B82" s="13">
        <v>4.8528000000000002E-2</v>
      </c>
      <c r="F82" s="13">
        <v>5.2191999999999995E-2</v>
      </c>
    </row>
    <row r="83" spans="1:6" x14ac:dyDescent="0.25">
      <c r="A83" s="1">
        <v>36830</v>
      </c>
      <c r="B83" s="13">
        <v>5.0412999999999999E-2</v>
      </c>
      <c r="F83" s="13">
        <v>5.2184000000000001E-2</v>
      </c>
    </row>
    <row r="84" spans="1:6" x14ac:dyDescent="0.25">
      <c r="A84" s="1">
        <v>36860</v>
      </c>
      <c r="B84" s="13">
        <v>5.0919999999999993E-2</v>
      </c>
      <c r="F84" s="13">
        <v>5.1933E-2</v>
      </c>
    </row>
    <row r="85" spans="1:6" x14ac:dyDescent="0.25">
      <c r="A85" s="1">
        <v>36891</v>
      </c>
      <c r="B85" s="13">
        <v>4.9391999999999998E-2</v>
      </c>
      <c r="C85">
        <v>135.66800000000001</v>
      </c>
      <c r="D85" s="21">
        <v>100</v>
      </c>
      <c r="E85" s="21">
        <v>100</v>
      </c>
      <c r="F85" s="13">
        <v>4.8808999999999998E-2</v>
      </c>
    </row>
    <row r="86" spans="1:6" x14ac:dyDescent="0.25">
      <c r="A86" s="1">
        <v>36922</v>
      </c>
      <c r="B86" s="13">
        <v>4.7706999999999999E-2</v>
      </c>
      <c r="C86">
        <v>139.60300000000001</v>
      </c>
      <c r="D86" s="21">
        <v>114.84699999999999</v>
      </c>
      <c r="E86" s="21">
        <v>101.211</v>
      </c>
      <c r="F86" s="13">
        <v>4.5735999999999999E-2</v>
      </c>
    </row>
    <row r="87" spans="1:6" x14ac:dyDescent="0.25">
      <c r="A87" s="1">
        <v>36950</v>
      </c>
      <c r="B87" s="13">
        <v>4.7557999999999996E-2</v>
      </c>
      <c r="C87">
        <v>129.22800000000001</v>
      </c>
      <c r="D87" s="21">
        <v>107.036</v>
      </c>
      <c r="E87" s="21">
        <v>93.114000000000004</v>
      </c>
      <c r="F87" s="13">
        <v>4.5913000000000002E-2</v>
      </c>
    </row>
    <row r="88" spans="1:6" x14ac:dyDescent="0.25">
      <c r="A88" s="1">
        <v>36981</v>
      </c>
      <c r="B88" s="13">
        <v>4.7085999999999996E-2</v>
      </c>
      <c r="C88">
        <v>125.58</v>
      </c>
      <c r="D88" s="21">
        <v>100.36</v>
      </c>
      <c r="E88" s="21">
        <v>89.863</v>
      </c>
      <c r="F88" s="13">
        <v>4.4711000000000001E-2</v>
      </c>
    </row>
    <row r="89" spans="1:6" x14ac:dyDescent="0.25">
      <c r="A89" s="1">
        <v>37011</v>
      </c>
      <c r="B89" s="13">
        <v>4.6820000000000001E-2</v>
      </c>
      <c r="C89">
        <v>134.44900000000001</v>
      </c>
      <c r="D89" s="21">
        <v>105.004</v>
      </c>
      <c r="E89" s="21">
        <v>96.415999999999997</v>
      </c>
      <c r="F89" s="13">
        <v>4.4810999999999997E-2</v>
      </c>
    </row>
    <row r="90" spans="1:6" x14ac:dyDescent="0.25">
      <c r="A90" s="1">
        <v>37042</v>
      </c>
      <c r="B90" s="13">
        <v>4.6367000000000005E-2</v>
      </c>
      <c r="C90">
        <v>138.79499999999999</v>
      </c>
      <c r="D90" s="21">
        <v>111.102</v>
      </c>
      <c r="E90" s="21">
        <v>95.492999999999995</v>
      </c>
      <c r="F90" s="13">
        <v>4.5205000000000002E-2</v>
      </c>
    </row>
    <row r="91" spans="1:6" x14ac:dyDescent="0.25">
      <c r="A91" s="1">
        <v>37072</v>
      </c>
      <c r="B91" s="13">
        <v>4.4535999999999999E-2</v>
      </c>
      <c r="C91">
        <v>134.59299999999999</v>
      </c>
      <c r="D91" s="21">
        <v>108.916</v>
      </c>
      <c r="E91" s="21">
        <v>92.031999999999996</v>
      </c>
      <c r="F91" s="13">
        <v>4.3124999999999997E-2</v>
      </c>
    </row>
    <row r="92" spans="1:6" x14ac:dyDescent="0.25">
      <c r="A92" s="1">
        <v>37103</v>
      </c>
      <c r="B92" s="13">
        <v>4.4671000000000002E-2</v>
      </c>
      <c r="C92">
        <v>128.48400000000001</v>
      </c>
      <c r="D92" s="21">
        <v>98.674999999999997</v>
      </c>
      <c r="E92" s="21">
        <v>89.364999999999995</v>
      </c>
      <c r="F92" s="13">
        <v>4.3109000000000001E-2</v>
      </c>
    </row>
    <row r="93" spans="1:6" x14ac:dyDescent="0.25">
      <c r="A93" s="1">
        <v>37134</v>
      </c>
      <c r="B93" s="13">
        <v>4.3535000000000004E-2</v>
      </c>
      <c r="C93">
        <v>117.801</v>
      </c>
      <c r="D93" s="21">
        <v>94.093999999999994</v>
      </c>
      <c r="E93" s="21">
        <v>83.63</v>
      </c>
      <c r="F93" s="13">
        <v>4.1075E-2</v>
      </c>
    </row>
    <row r="94" spans="1:6" x14ac:dyDescent="0.25">
      <c r="A94" s="1">
        <v>37164</v>
      </c>
      <c r="B94" s="13">
        <v>3.9828999999999996E-2</v>
      </c>
      <c r="C94">
        <v>107.128</v>
      </c>
      <c r="D94" s="21">
        <v>79.311999999999998</v>
      </c>
      <c r="E94" s="21">
        <v>74.566999999999993</v>
      </c>
      <c r="F94" s="13">
        <v>3.7699999999999997E-2</v>
      </c>
    </row>
    <row r="95" spans="1:6" x14ac:dyDescent="0.25">
      <c r="A95" s="1">
        <v>37195</v>
      </c>
      <c r="B95" s="13">
        <v>3.5998999999999996E-2</v>
      </c>
      <c r="C95">
        <v>110.386</v>
      </c>
      <c r="D95" s="21">
        <v>85.165000000000006</v>
      </c>
      <c r="E95" s="21">
        <v>78.09</v>
      </c>
      <c r="F95" s="13">
        <v>3.3694000000000002E-2</v>
      </c>
    </row>
    <row r="96" spans="1:6" x14ac:dyDescent="0.25">
      <c r="A96" s="1">
        <v>37225</v>
      </c>
      <c r="B96" s="13">
        <v>3.3856999999999998E-2</v>
      </c>
      <c r="C96">
        <v>117.598</v>
      </c>
      <c r="D96" s="21">
        <v>94.613</v>
      </c>
      <c r="E96" s="21">
        <v>81.882000000000005</v>
      </c>
      <c r="F96" s="13">
        <v>3.1979E-2</v>
      </c>
    </row>
    <row r="97" spans="1:6" x14ac:dyDescent="0.25">
      <c r="A97" s="1">
        <v>37256</v>
      </c>
      <c r="B97" s="13">
        <v>3.3449E-2</v>
      </c>
      <c r="C97">
        <v>118.983</v>
      </c>
      <c r="D97" s="21">
        <v>102.684</v>
      </c>
      <c r="E97" s="21">
        <v>84.489000000000004</v>
      </c>
      <c r="F97" s="13">
        <v>3.2980999999999996E-2</v>
      </c>
    </row>
    <row r="98" spans="1:6" x14ac:dyDescent="0.25">
      <c r="A98" s="1">
        <v>37287</v>
      </c>
      <c r="B98" s="13">
        <v>3.3388000000000001E-2</v>
      </c>
      <c r="C98">
        <v>119.32</v>
      </c>
      <c r="D98" s="21">
        <v>109.786</v>
      </c>
      <c r="E98" s="21">
        <v>82.843999999999994</v>
      </c>
      <c r="F98" s="13">
        <v>3.4832000000000002E-2</v>
      </c>
    </row>
    <row r="99" spans="1:6" x14ac:dyDescent="0.25">
      <c r="A99" s="1">
        <v>37315</v>
      </c>
      <c r="B99" s="13">
        <v>3.3570999999999997E-2</v>
      </c>
      <c r="C99">
        <v>117.71</v>
      </c>
      <c r="D99" s="21">
        <v>111.03700000000001</v>
      </c>
      <c r="E99" s="21">
        <v>82.144999999999996</v>
      </c>
      <c r="F99" s="13">
        <v>3.5935999999999996E-2</v>
      </c>
    </row>
    <row r="100" spans="1:6" x14ac:dyDescent="0.25">
      <c r="A100" s="1">
        <v>37346</v>
      </c>
      <c r="B100" s="13">
        <v>3.3908000000000001E-2</v>
      </c>
      <c r="C100">
        <v>121.852</v>
      </c>
      <c r="D100" s="21">
        <v>116.68300000000001</v>
      </c>
      <c r="E100" s="21">
        <v>85.751000000000005</v>
      </c>
      <c r="F100" s="13">
        <v>3.8155999999999995E-2</v>
      </c>
    </row>
    <row r="101" spans="1:6" x14ac:dyDescent="0.25">
      <c r="A101" s="1">
        <v>37376</v>
      </c>
      <c r="B101" s="13">
        <v>3.4068999999999995E-2</v>
      </c>
      <c r="C101">
        <v>113.961</v>
      </c>
      <c r="D101" s="21">
        <v>113.691</v>
      </c>
      <c r="E101" s="21">
        <v>82.037000000000006</v>
      </c>
      <c r="F101" s="13">
        <v>3.8601999999999997E-2</v>
      </c>
    </row>
    <row r="102" spans="1:6" x14ac:dyDescent="0.25">
      <c r="A102" s="1">
        <v>37407</v>
      </c>
      <c r="B102" s="13">
        <v>3.4671E-2</v>
      </c>
      <c r="C102">
        <v>110.101</v>
      </c>
      <c r="D102" s="21">
        <v>107.884</v>
      </c>
      <c r="E102" s="21">
        <v>78.465999999999994</v>
      </c>
      <c r="F102" s="13">
        <v>3.9626999999999996E-2</v>
      </c>
    </row>
    <row r="103" spans="1:6" x14ac:dyDescent="0.25">
      <c r="A103" s="1">
        <v>37437</v>
      </c>
      <c r="B103" s="13">
        <v>3.4639999999999997E-2</v>
      </c>
      <c r="C103">
        <v>97.816000000000003</v>
      </c>
      <c r="D103" s="21">
        <v>94.372</v>
      </c>
      <c r="E103" s="21">
        <v>71.694999999999993</v>
      </c>
      <c r="F103" s="13">
        <v>3.8688E-2</v>
      </c>
    </row>
    <row r="104" spans="1:6" x14ac:dyDescent="0.25">
      <c r="A104" s="1">
        <v>37468</v>
      </c>
      <c r="B104" s="13">
        <v>3.4099999999999998E-2</v>
      </c>
      <c r="C104">
        <v>90.22</v>
      </c>
      <c r="D104" s="21">
        <v>87.796999999999997</v>
      </c>
      <c r="E104" s="21">
        <v>64.262</v>
      </c>
      <c r="F104" s="13">
        <v>3.6448000000000001E-2</v>
      </c>
    </row>
    <row r="105" spans="1:6" x14ac:dyDescent="0.25">
      <c r="A105" s="1">
        <v>37499</v>
      </c>
      <c r="B105" s="13">
        <v>3.3519E-2</v>
      </c>
      <c r="C105">
        <v>90.346999999999994</v>
      </c>
      <c r="D105" s="21">
        <v>89.111999999999995</v>
      </c>
      <c r="E105" s="21">
        <v>64.248000000000005</v>
      </c>
      <c r="F105" s="13">
        <v>3.4403999999999997E-2</v>
      </c>
    </row>
    <row r="106" spans="1:6" x14ac:dyDescent="0.25">
      <c r="A106" s="1">
        <v>37529</v>
      </c>
      <c r="B106" s="13">
        <v>3.3100999999999998E-2</v>
      </c>
      <c r="C106">
        <v>79.784999999999997</v>
      </c>
      <c r="D106" s="21">
        <v>78.887</v>
      </c>
      <c r="E106" s="21">
        <v>54.837000000000003</v>
      </c>
      <c r="F106" s="13">
        <v>3.2364000000000004E-2</v>
      </c>
    </row>
    <row r="107" spans="1:6" x14ac:dyDescent="0.25">
      <c r="A107" s="1">
        <v>37560</v>
      </c>
      <c r="B107" s="13">
        <v>3.2612999999999996E-2</v>
      </c>
      <c r="C107">
        <v>85.486999999999995</v>
      </c>
      <c r="D107" s="21">
        <v>83.838999999999999</v>
      </c>
      <c r="E107" s="21">
        <v>60.503</v>
      </c>
      <c r="F107" s="13">
        <v>3.1259000000000002E-2</v>
      </c>
    </row>
    <row r="108" spans="1:6" x14ac:dyDescent="0.25">
      <c r="A108" s="1">
        <v>37590</v>
      </c>
      <c r="B108" s="13">
        <v>3.1240999999999998E-2</v>
      </c>
      <c r="C108">
        <v>89.68</v>
      </c>
      <c r="D108" s="21">
        <v>89.207999999999998</v>
      </c>
      <c r="E108" s="21">
        <v>63.363</v>
      </c>
      <c r="F108" s="13">
        <v>3.0173999999999999E-2</v>
      </c>
    </row>
    <row r="109" spans="1:6" x14ac:dyDescent="0.25">
      <c r="A109" s="1">
        <v>37621</v>
      </c>
      <c r="B109" s="13">
        <v>2.9409999999999999E-2</v>
      </c>
      <c r="C109">
        <v>80.879000000000005</v>
      </c>
      <c r="D109" s="21">
        <v>81.748999999999995</v>
      </c>
      <c r="E109" s="21">
        <v>57.798999999999999</v>
      </c>
      <c r="F109" s="13">
        <v>2.8715999999999998E-2</v>
      </c>
    </row>
    <row r="110" spans="1:6" x14ac:dyDescent="0.25">
      <c r="A110" s="1">
        <v>37652</v>
      </c>
      <c r="B110" s="13">
        <v>2.8317999999999999E-2</v>
      </c>
      <c r="C110">
        <v>76.653999999999996</v>
      </c>
      <c r="D110" s="21">
        <v>79.561999999999998</v>
      </c>
      <c r="E110" s="21">
        <v>53.735999999999997</v>
      </c>
      <c r="F110" s="13">
        <v>2.7045E-2</v>
      </c>
    </row>
    <row r="111" spans="1:6" x14ac:dyDescent="0.25">
      <c r="A111" s="1">
        <v>37680</v>
      </c>
      <c r="B111" s="13">
        <v>2.6875E-2</v>
      </c>
      <c r="C111">
        <v>75.012</v>
      </c>
      <c r="D111" s="21">
        <v>77.016999999999996</v>
      </c>
      <c r="E111" s="21">
        <v>51.945</v>
      </c>
      <c r="F111" s="13">
        <v>2.5035999999999999E-2</v>
      </c>
    </row>
    <row r="112" spans="1:6" x14ac:dyDescent="0.25">
      <c r="A112" s="1">
        <v>37711</v>
      </c>
      <c r="B112" s="13">
        <v>2.53E-2</v>
      </c>
      <c r="C112">
        <v>73.846000000000004</v>
      </c>
      <c r="D112" s="21">
        <v>73.899000000000001</v>
      </c>
      <c r="E112" s="21">
        <v>50.473999999999997</v>
      </c>
      <c r="F112" s="13">
        <v>2.4112000000000001E-2</v>
      </c>
    </row>
    <row r="113" spans="1:6" x14ac:dyDescent="0.25">
      <c r="A113" s="1">
        <v>37741</v>
      </c>
      <c r="B113" s="13">
        <v>2.5333000000000001E-2</v>
      </c>
      <c r="C113">
        <v>78.603999999999999</v>
      </c>
      <c r="D113" s="21">
        <v>78.683000000000007</v>
      </c>
      <c r="E113" s="21">
        <v>56.137</v>
      </c>
      <c r="F113" s="13">
        <v>2.4470000000000002E-2</v>
      </c>
    </row>
    <row r="114" spans="1:6" x14ac:dyDescent="0.25">
      <c r="A114" s="1">
        <v>37772</v>
      </c>
      <c r="B114" s="13">
        <v>2.4005000000000002E-2</v>
      </c>
      <c r="C114">
        <v>78.831000000000003</v>
      </c>
      <c r="D114" s="21">
        <v>79.997</v>
      </c>
      <c r="E114" s="21">
        <v>56.728999999999999</v>
      </c>
      <c r="F114" s="13">
        <v>2.2520999999999999E-2</v>
      </c>
    </row>
    <row r="115" spans="1:6" x14ac:dyDescent="0.25">
      <c r="A115" s="1">
        <v>37802</v>
      </c>
      <c r="B115" s="13">
        <v>2.1519E-2</v>
      </c>
      <c r="C115">
        <v>82.126000000000005</v>
      </c>
      <c r="D115" s="21">
        <v>86.578000000000003</v>
      </c>
      <c r="E115" s="21">
        <v>58.741</v>
      </c>
      <c r="F115" s="13">
        <v>2.0137000000000002E-2</v>
      </c>
    </row>
    <row r="116" spans="1:6" x14ac:dyDescent="0.25">
      <c r="A116" s="1">
        <v>37833</v>
      </c>
      <c r="B116" s="13">
        <v>2.1299999999999999E-2</v>
      </c>
      <c r="C116">
        <v>85.480999999999995</v>
      </c>
      <c r="D116" s="21">
        <v>93.823999999999998</v>
      </c>
      <c r="E116" s="21">
        <v>60.994999999999997</v>
      </c>
      <c r="F116" s="13">
        <v>2.0760999999999998E-2</v>
      </c>
    </row>
    <row r="117" spans="1:6" x14ac:dyDescent="0.25">
      <c r="A117" s="1">
        <v>37864</v>
      </c>
      <c r="B117" s="13">
        <v>2.1403999999999999E-2</v>
      </c>
      <c r="C117">
        <v>89.516999999999996</v>
      </c>
      <c r="D117" s="21">
        <v>102.624</v>
      </c>
      <c r="E117" s="21">
        <v>62.459000000000003</v>
      </c>
      <c r="F117" s="13">
        <v>2.2786000000000001E-2</v>
      </c>
    </row>
    <row r="118" spans="1:6" x14ac:dyDescent="0.25">
      <c r="A118" s="1">
        <v>37894</v>
      </c>
      <c r="B118" s="13">
        <v>2.1472999999999999E-2</v>
      </c>
      <c r="C118">
        <v>84.902000000000001</v>
      </c>
      <c r="D118" s="21">
        <v>97.454999999999998</v>
      </c>
      <c r="E118" s="21">
        <v>59.933999999999997</v>
      </c>
      <c r="F118" s="13">
        <v>2.2575999999999999E-2</v>
      </c>
    </row>
    <row r="119" spans="1:6" x14ac:dyDescent="0.25">
      <c r="A119" s="1">
        <v>37925</v>
      </c>
      <c r="B119" s="13">
        <v>2.1436E-2</v>
      </c>
      <c r="C119">
        <v>90.09</v>
      </c>
      <c r="D119" s="21">
        <v>105.93300000000001</v>
      </c>
      <c r="E119" s="21">
        <v>64.355999999999995</v>
      </c>
      <c r="F119" s="13">
        <v>2.3025000000000004E-2</v>
      </c>
    </row>
    <row r="120" spans="1:6" x14ac:dyDescent="0.25">
      <c r="A120" s="1">
        <v>37955</v>
      </c>
      <c r="B120" s="13">
        <v>2.1589999999999998E-2</v>
      </c>
      <c r="C120">
        <v>88.69</v>
      </c>
      <c r="D120" s="21">
        <v>103.98399999999999</v>
      </c>
      <c r="E120" s="21">
        <v>64.989000000000004</v>
      </c>
      <c r="F120" s="13">
        <v>2.4102999999999999E-2</v>
      </c>
    </row>
    <row r="121" spans="1:6" x14ac:dyDescent="0.25">
      <c r="A121" s="1">
        <v>37986</v>
      </c>
      <c r="B121" s="13">
        <v>2.1462999999999999E-2</v>
      </c>
      <c r="C121">
        <v>89.566000000000003</v>
      </c>
      <c r="D121" s="21">
        <v>105.97499999999999</v>
      </c>
      <c r="E121" s="21">
        <v>66.858000000000004</v>
      </c>
      <c r="F121" s="13">
        <v>2.3807999999999999E-2</v>
      </c>
    </row>
    <row r="122" spans="1:6" x14ac:dyDescent="0.25">
      <c r="A122" s="1">
        <v>38017</v>
      </c>
      <c r="B122" s="13">
        <v>2.0895E-2</v>
      </c>
      <c r="C122">
        <v>92.399000000000001</v>
      </c>
      <c r="D122" s="21">
        <v>111.357</v>
      </c>
      <c r="E122" s="21">
        <v>68.563999999999993</v>
      </c>
      <c r="F122" s="13">
        <v>2.2162999999999999E-2</v>
      </c>
    </row>
    <row r="123" spans="1:6" x14ac:dyDescent="0.25">
      <c r="A123" s="1">
        <v>38046</v>
      </c>
      <c r="B123" s="13">
        <v>2.0706000000000002E-2</v>
      </c>
      <c r="C123">
        <v>93.930999999999997</v>
      </c>
      <c r="D123" s="21">
        <v>116.44499999999999</v>
      </c>
      <c r="E123" s="21">
        <v>70.716999999999999</v>
      </c>
      <c r="F123" s="13">
        <v>2.1629999999999996E-2</v>
      </c>
    </row>
    <row r="124" spans="1:6" x14ac:dyDescent="0.25">
      <c r="A124" s="1">
        <v>38077</v>
      </c>
      <c r="B124" s="13">
        <v>2.0288E-2</v>
      </c>
      <c r="C124">
        <v>94.34</v>
      </c>
      <c r="D124" s="21">
        <v>119.205</v>
      </c>
      <c r="E124" s="21">
        <v>69.206999999999994</v>
      </c>
      <c r="F124" s="13">
        <v>2.0550000000000002E-2</v>
      </c>
    </row>
    <row r="125" spans="1:6" x14ac:dyDescent="0.25">
      <c r="A125" s="1">
        <v>38107</v>
      </c>
      <c r="B125" s="13">
        <v>2.0487999999999999E-2</v>
      </c>
      <c r="C125">
        <v>94.731999999999999</v>
      </c>
      <c r="D125" s="21">
        <v>112.197</v>
      </c>
      <c r="E125" s="21">
        <v>70.197999999999993</v>
      </c>
      <c r="F125" s="13">
        <v>2.1625999999999999E-2</v>
      </c>
    </row>
    <row r="126" spans="1:6" x14ac:dyDescent="0.25">
      <c r="A126" s="1">
        <v>38138</v>
      </c>
      <c r="B126" s="13">
        <v>2.0859000000000003E-2</v>
      </c>
      <c r="C126">
        <v>93.840999999999994</v>
      </c>
      <c r="D126" s="21">
        <v>107.941</v>
      </c>
      <c r="E126" s="21">
        <v>70.075999999999993</v>
      </c>
      <c r="F126" s="13">
        <v>2.2974000000000001E-2</v>
      </c>
    </row>
    <row r="127" spans="1:6" x14ac:dyDescent="0.25">
      <c r="A127" s="1">
        <v>38168</v>
      </c>
      <c r="B127" s="13">
        <v>2.1126999999999996E-2</v>
      </c>
      <c r="C127">
        <v>96.122</v>
      </c>
      <c r="D127" s="21">
        <v>108.80200000000001</v>
      </c>
      <c r="E127" s="21">
        <v>71.376000000000005</v>
      </c>
      <c r="F127" s="13">
        <v>2.4043999999999999E-2</v>
      </c>
    </row>
    <row r="128" spans="1:6" x14ac:dyDescent="0.25">
      <c r="A128" s="1">
        <v>38199</v>
      </c>
      <c r="B128" s="13">
        <v>2.1160000000000002E-2</v>
      </c>
      <c r="C128">
        <v>93.965000000000003</v>
      </c>
      <c r="D128" s="21">
        <v>107.937</v>
      </c>
      <c r="E128" s="21">
        <v>70.206000000000003</v>
      </c>
      <c r="F128" s="13">
        <v>2.3610000000000003E-2</v>
      </c>
    </row>
    <row r="129" spans="1:6" x14ac:dyDescent="0.25">
      <c r="A129" s="1">
        <v>38230</v>
      </c>
      <c r="B129" s="13">
        <v>2.1143000000000002E-2</v>
      </c>
      <c r="C129">
        <v>93.495999999999995</v>
      </c>
      <c r="D129" s="21">
        <v>111.364</v>
      </c>
      <c r="E129" s="21">
        <v>69.694999999999993</v>
      </c>
      <c r="F129" s="13">
        <v>2.3019999999999999E-2</v>
      </c>
    </row>
    <row r="130" spans="1:6" x14ac:dyDescent="0.25">
      <c r="A130" s="1">
        <v>38260</v>
      </c>
      <c r="B130" s="13">
        <v>2.1185999999999997E-2</v>
      </c>
      <c r="C130">
        <v>93.216999999999999</v>
      </c>
      <c r="D130" s="21">
        <v>115.256</v>
      </c>
      <c r="E130" s="21">
        <v>71.022000000000006</v>
      </c>
      <c r="F130" s="13">
        <v>2.3769999999999999E-2</v>
      </c>
    </row>
    <row r="131" spans="1:6" x14ac:dyDescent="0.25">
      <c r="A131" s="1">
        <v>38291</v>
      </c>
      <c r="B131" s="13">
        <v>2.1472999999999999E-2</v>
      </c>
      <c r="C131">
        <v>93.242000000000004</v>
      </c>
      <c r="D131" s="21">
        <v>115.223</v>
      </c>
      <c r="E131" s="21">
        <v>72.007999999999996</v>
      </c>
      <c r="F131" s="13">
        <v>2.3161000000000001E-2</v>
      </c>
    </row>
    <row r="132" spans="1:6" x14ac:dyDescent="0.25">
      <c r="A132" s="1">
        <v>38321</v>
      </c>
      <c r="B132" s="13">
        <v>2.1703E-2</v>
      </c>
      <c r="C132">
        <v>93.930999999999997</v>
      </c>
      <c r="D132" s="21">
        <v>120.49</v>
      </c>
      <c r="E132" s="21">
        <v>73.957999999999998</v>
      </c>
      <c r="F132" s="13">
        <v>2.3283000000000002E-2</v>
      </c>
    </row>
    <row r="133" spans="1:6" x14ac:dyDescent="0.25">
      <c r="A133" s="1">
        <v>38352</v>
      </c>
      <c r="B133" s="13">
        <v>2.1732000000000001E-2</v>
      </c>
      <c r="C133">
        <v>95.35</v>
      </c>
      <c r="D133" s="21">
        <v>123.471</v>
      </c>
      <c r="E133" s="21">
        <v>75.408000000000001</v>
      </c>
      <c r="F133" s="13">
        <v>2.3010000000000003E-2</v>
      </c>
    </row>
    <row r="134" spans="1:6" x14ac:dyDescent="0.25">
      <c r="A134" s="1">
        <v>38383</v>
      </c>
      <c r="B134" s="13">
        <v>2.1454000000000001E-2</v>
      </c>
      <c r="C134">
        <v>97.186000000000007</v>
      </c>
      <c r="D134" s="21">
        <v>129.07400000000001</v>
      </c>
      <c r="E134" s="21">
        <v>77.290000000000006</v>
      </c>
      <c r="F134" s="13">
        <v>2.3120999999999999E-2</v>
      </c>
    </row>
    <row r="135" spans="1:6" x14ac:dyDescent="0.25">
      <c r="A135" s="1">
        <v>38411</v>
      </c>
      <c r="B135" s="13">
        <v>2.1384E-2</v>
      </c>
      <c r="C135">
        <v>98.466999999999999</v>
      </c>
      <c r="D135" s="21">
        <v>137.81899999999999</v>
      </c>
      <c r="E135" s="21">
        <v>79.697000000000003</v>
      </c>
      <c r="F135" s="13">
        <v>2.3099999999999999E-2</v>
      </c>
    </row>
    <row r="136" spans="1:6" x14ac:dyDescent="0.25">
      <c r="A136" s="1">
        <v>38442</v>
      </c>
      <c r="B136" s="13">
        <v>2.1371999999999999E-2</v>
      </c>
      <c r="C136">
        <v>98.613</v>
      </c>
      <c r="D136" s="21">
        <v>131.45400000000001</v>
      </c>
      <c r="E136" s="21">
        <v>79.296999999999997</v>
      </c>
      <c r="F136" s="13">
        <v>2.3348000000000001E-2</v>
      </c>
    </row>
    <row r="137" spans="1:6" x14ac:dyDescent="0.25">
      <c r="A137" s="1">
        <v>38472</v>
      </c>
      <c r="B137" s="13">
        <v>2.1371999999999999E-2</v>
      </c>
      <c r="C137">
        <v>97.114999999999995</v>
      </c>
      <c r="D137" s="21">
        <v>128.78800000000001</v>
      </c>
      <c r="E137" s="21">
        <v>77.597999999999999</v>
      </c>
      <c r="F137" s="13">
        <v>2.2650999999999998E-2</v>
      </c>
    </row>
    <row r="138" spans="1:6" x14ac:dyDescent="0.25">
      <c r="A138" s="1">
        <v>38503</v>
      </c>
      <c r="B138" s="13">
        <v>2.1256000000000001E-2</v>
      </c>
      <c r="C138">
        <v>103.339</v>
      </c>
      <c r="D138" s="21">
        <v>139.33600000000001</v>
      </c>
      <c r="E138" s="21">
        <v>81.418999999999997</v>
      </c>
      <c r="F138" s="13">
        <v>2.1932999999999998E-2</v>
      </c>
    </row>
    <row r="139" spans="1:6" x14ac:dyDescent="0.25">
      <c r="A139" s="1">
        <v>38533</v>
      </c>
      <c r="B139" s="13">
        <v>2.1110000000000004E-2</v>
      </c>
      <c r="C139">
        <v>106.30800000000001</v>
      </c>
      <c r="D139" s="21">
        <v>146.93799999999999</v>
      </c>
      <c r="E139" s="21">
        <v>84.355000000000004</v>
      </c>
      <c r="F139" s="13">
        <v>2.1027999999999998E-2</v>
      </c>
    </row>
    <row r="140" spans="1:6" x14ac:dyDescent="0.25">
      <c r="A140" s="1">
        <v>38564</v>
      </c>
      <c r="B140" s="13">
        <v>2.1194000000000001E-2</v>
      </c>
      <c r="C140">
        <v>109.65900000000001</v>
      </c>
      <c r="D140" s="21">
        <v>156.691</v>
      </c>
      <c r="E140" s="21">
        <v>86.995000000000005</v>
      </c>
      <c r="F140" s="13">
        <v>2.1680000000000001E-2</v>
      </c>
    </row>
    <row r="141" spans="1:6" x14ac:dyDescent="0.25">
      <c r="A141" s="1">
        <v>38595</v>
      </c>
      <c r="B141" s="13">
        <v>2.1324999999999997E-2</v>
      </c>
      <c r="C141">
        <v>109.12</v>
      </c>
      <c r="D141" s="21">
        <v>156.08000000000001</v>
      </c>
      <c r="E141" s="21">
        <v>87.254000000000005</v>
      </c>
      <c r="F141" s="13">
        <v>2.2229000000000002E-2</v>
      </c>
    </row>
    <row r="142" spans="1:6" x14ac:dyDescent="0.25">
      <c r="A142" s="1">
        <v>38625</v>
      </c>
      <c r="B142" s="13">
        <v>2.1391E-2</v>
      </c>
      <c r="C142">
        <v>114.20099999999999</v>
      </c>
      <c r="D142" s="21">
        <v>174.03700000000001</v>
      </c>
      <c r="E142" s="21">
        <v>91.134</v>
      </c>
      <c r="F142" s="13">
        <v>2.2194999999999999E-2</v>
      </c>
    </row>
    <row r="143" spans="1:6" x14ac:dyDescent="0.25">
      <c r="A143" s="1">
        <v>38656</v>
      </c>
      <c r="B143" s="13">
        <v>2.1965999999999999E-2</v>
      </c>
      <c r="C143">
        <v>112.166</v>
      </c>
      <c r="D143" s="21">
        <v>163.73500000000001</v>
      </c>
      <c r="E143" s="21">
        <v>88.364999999999995</v>
      </c>
      <c r="F143" s="13">
        <v>2.4136000000000001E-2</v>
      </c>
    </row>
    <row r="144" spans="1:6" x14ac:dyDescent="0.25">
      <c r="A144" s="1">
        <v>38686</v>
      </c>
      <c r="B144" s="13">
        <v>2.3609000000000002E-2</v>
      </c>
      <c r="C144">
        <v>117.751</v>
      </c>
      <c r="D144" s="21">
        <v>180.107</v>
      </c>
      <c r="E144" s="21">
        <v>91.129000000000005</v>
      </c>
      <c r="F144" s="13">
        <v>2.6844E-2</v>
      </c>
    </row>
    <row r="145" spans="1:6" x14ac:dyDescent="0.25">
      <c r="A145" s="1">
        <v>38717</v>
      </c>
      <c r="B145" s="13">
        <v>2.4729000000000001E-2</v>
      </c>
      <c r="C145">
        <v>120.29900000000001</v>
      </c>
      <c r="D145" s="21">
        <v>190.655</v>
      </c>
      <c r="E145" s="21">
        <v>94.427000000000007</v>
      </c>
      <c r="F145" s="13">
        <v>2.7833E-2</v>
      </c>
    </row>
    <row r="146" spans="1:6" x14ac:dyDescent="0.25">
      <c r="A146" s="1">
        <v>38748</v>
      </c>
      <c r="B146" s="13">
        <v>2.5116999999999997E-2</v>
      </c>
      <c r="C146">
        <v>122.074</v>
      </c>
      <c r="D146" s="21">
        <v>205.88499999999999</v>
      </c>
      <c r="E146" s="21">
        <v>97.748999999999995</v>
      </c>
      <c r="F146" s="13">
        <v>2.8334999999999999E-2</v>
      </c>
    </row>
    <row r="147" spans="1:6" x14ac:dyDescent="0.25">
      <c r="A147" s="1">
        <v>38776</v>
      </c>
      <c r="B147" s="13">
        <v>2.6003999999999999E-2</v>
      </c>
      <c r="C147">
        <v>124.14700000000001</v>
      </c>
      <c r="D147" s="21">
        <v>209.44399999999999</v>
      </c>
      <c r="E147" s="21">
        <v>99.801000000000002</v>
      </c>
      <c r="F147" s="13">
        <v>2.9142000000000001E-2</v>
      </c>
    </row>
    <row r="148" spans="1:6" x14ac:dyDescent="0.25">
      <c r="A148" s="1">
        <v>38807</v>
      </c>
      <c r="B148" s="13">
        <v>2.7226E-2</v>
      </c>
      <c r="C148">
        <v>125</v>
      </c>
      <c r="D148" s="21">
        <v>208.16399999999999</v>
      </c>
      <c r="E148" s="21">
        <v>102.17</v>
      </c>
      <c r="F148" s="13">
        <v>3.1053000000000001E-2</v>
      </c>
    </row>
    <row r="149" spans="1:6" x14ac:dyDescent="0.25">
      <c r="A149" s="1">
        <v>38837</v>
      </c>
      <c r="B149" s="13">
        <v>2.7938000000000001E-2</v>
      </c>
      <c r="C149">
        <v>123.73399999999999</v>
      </c>
      <c r="D149" s="21">
        <v>214.22499999999999</v>
      </c>
      <c r="E149" s="21">
        <v>103.06100000000001</v>
      </c>
      <c r="F149" s="13">
        <v>3.2214E-2</v>
      </c>
    </row>
    <row r="150" spans="1:6" x14ac:dyDescent="0.25">
      <c r="A150" s="1">
        <v>38868</v>
      </c>
      <c r="B150" s="13">
        <v>2.8889999999999999E-2</v>
      </c>
      <c r="C150">
        <v>117.2</v>
      </c>
      <c r="D150" s="21">
        <v>188.07400000000001</v>
      </c>
      <c r="E150" s="21">
        <v>98.269000000000005</v>
      </c>
      <c r="F150" s="13">
        <v>3.3077999999999996E-2</v>
      </c>
    </row>
    <row r="151" spans="1:6" x14ac:dyDescent="0.25">
      <c r="A151" s="1">
        <v>38898</v>
      </c>
      <c r="B151" s="13">
        <v>2.9857000000000002E-2</v>
      </c>
      <c r="C151">
        <v>117.697</v>
      </c>
      <c r="D151" s="21">
        <v>188.465</v>
      </c>
      <c r="E151" s="21">
        <v>99.135999999999996</v>
      </c>
      <c r="F151" s="13">
        <v>3.4005000000000001E-2</v>
      </c>
    </row>
    <row r="152" spans="1:6" x14ac:dyDescent="0.25">
      <c r="A152" s="1">
        <v>38929</v>
      </c>
      <c r="B152" s="13">
        <v>3.1021999999999997E-2</v>
      </c>
      <c r="C152">
        <v>118.663</v>
      </c>
      <c r="D152" s="21">
        <v>191.5</v>
      </c>
      <c r="E152" s="21">
        <v>100.744</v>
      </c>
      <c r="F152" s="13">
        <v>3.5386000000000001E-2</v>
      </c>
    </row>
    <row r="153" spans="1:6" x14ac:dyDescent="0.25">
      <c r="A153" s="1">
        <v>38960</v>
      </c>
      <c r="B153" s="13">
        <v>3.2265000000000002E-2</v>
      </c>
      <c r="C153">
        <v>121.373</v>
      </c>
      <c r="D153" s="21">
        <v>195.78</v>
      </c>
      <c r="E153" s="21">
        <v>103.651</v>
      </c>
      <c r="F153" s="13">
        <v>3.6151000000000003E-2</v>
      </c>
    </row>
    <row r="154" spans="1:6" x14ac:dyDescent="0.25">
      <c r="A154" s="1">
        <v>38990</v>
      </c>
      <c r="B154" s="13">
        <v>3.3354000000000002E-2</v>
      </c>
      <c r="C154">
        <v>124.10899999999999</v>
      </c>
      <c r="D154" s="21">
        <v>199.483</v>
      </c>
      <c r="E154" s="21">
        <v>105.655</v>
      </c>
      <c r="F154" s="13">
        <v>3.7152999999999999E-2</v>
      </c>
    </row>
    <row r="155" spans="1:6" x14ac:dyDescent="0.25">
      <c r="A155" s="1">
        <v>39021</v>
      </c>
      <c r="B155" s="13">
        <v>3.5019999999999996E-2</v>
      </c>
      <c r="C155">
        <v>127.697</v>
      </c>
      <c r="D155" s="21">
        <v>207.386</v>
      </c>
      <c r="E155" s="21">
        <v>109.54300000000001</v>
      </c>
      <c r="F155" s="13">
        <v>3.7991999999999998E-2</v>
      </c>
    </row>
    <row r="156" spans="1:6" x14ac:dyDescent="0.25">
      <c r="A156" s="1">
        <v>39051</v>
      </c>
      <c r="B156" s="13">
        <v>3.5971999999999997E-2</v>
      </c>
      <c r="C156">
        <v>125.968</v>
      </c>
      <c r="D156" s="21">
        <v>214.53</v>
      </c>
      <c r="E156" s="21">
        <v>109.248</v>
      </c>
      <c r="F156" s="13">
        <v>3.8637000000000005E-2</v>
      </c>
    </row>
    <row r="157" spans="1:6" x14ac:dyDescent="0.25">
      <c r="A157" s="1">
        <v>39082</v>
      </c>
      <c r="B157" s="13">
        <v>3.6842E-2</v>
      </c>
      <c r="C157">
        <v>129.202</v>
      </c>
      <c r="D157" s="21">
        <v>225.363</v>
      </c>
      <c r="E157" s="21">
        <v>113.48699999999999</v>
      </c>
      <c r="F157" s="13">
        <v>3.9209000000000001E-2</v>
      </c>
    </row>
    <row r="158" spans="1:6" x14ac:dyDescent="0.25">
      <c r="A158" s="1">
        <v>39113</v>
      </c>
      <c r="B158" s="13">
        <v>3.7518999999999997E-2</v>
      </c>
      <c r="C158">
        <v>132.65899999999999</v>
      </c>
      <c r="D158" s="21">
        <v>226.27799999999999</v>
      </c>
      <c r="E158" s="21">
        <v>115.60899999999999</v>
      </c>
      <c r="F158" s="13">
        <v>4.0644E-2</v>
      </c>
    </row>
    <row r="159" spans="1:6" x14ac:dyDescent="0.25">
      <c r="A159" s="1">
        <v>39141</v>
      </c>
      <c r="B159" s="13">
        <v>3.8182000000000001E-2</v>
      </c>
      <c r="C159">
        <v>129.82</v>
      </c>
      <c r="D159" s="21">
        <v>221.274</v>
      </c>
      <c r="E159" s="21">
        <v>113.51600000000001</v>
      </c>
      <c r="F159" s="13">
        <v>4.0936E-2</v>
      </c>
    </row>
    <row r="160" spans="1:6" x14ac:dyDescent="0.25">
      <c r="A160" s="1">
        <v>39172</v>
      </c>
      <c r="B160" s="13">
        <v>3.8908999999999999E-2</v>
      </c>
      <c r="C160">
        <v>131.184</v>
      </c>
      <c r="D160" s="21">
        <v>228.291</v>
      </c>
      <c r="E160" s="21">
        <v>116.89700000000001</v>
      </c>
      <c r="F160" s="13">
        <v>4.1055000000000001E-2</v>
      </c>
    </row>
    <row r="161" spans="1:6" x14ac:dyDescent="0.25">
      <c r="A161" s="1">
        <v>39202</v>
      </c>
      <c r="B161" s="13">
        <v>3.9752999999999997E-2</v>
      </c>
      <c r="C161">
        <v>133.59800000000001</v>
      </c>
      <c r="D161" s="21">
        <v>233.23400000000001</v>
      </c>
      <c r="E161" s="21">
        <v>121.339</v>
      </c>
      <c r="F161" s="13">
        <v>4.2527000000000002E-2</v>
      </c>
    </row>
    <row r="162" spans="1:6" x14ac:dyDescent="0.25">
      <c r="A162" s="1">
        <v>39233</v>
      </c>
      <c r="B162" s="13">
        <v>4.0714E-2</v>
      </c>
      <c r="C162">
        <v>139.29</v>
      </c>
      <c r="D162" s="21">
        <v>248.02699999999999</v>
      </c>
      <c r="E162" s="21">
        <v>125.607</v>
      </c>
      <c r="F162" s="13">
        <v>4.3730999999999999E-2</v>
      </c>
    </row>
    <row r="163" spans="1:6" x14ac:dyDescent="0.25">
      <c r="A163" s="1">
        <v>39263</v>
      </c>
      <c r="B163" s="13">
        <v>4.1478000000000001E-2</v>
      </c>
      <c r="C163">
        <v>137.714</v>
      </c>
      <c r="D163" s="21">
        <v>258.71199999999999</v>
      </c>
      <c r="E163" s="21">
        <v>125.44</v>
      </c>
      <c r="F163" s="13">
        <v>4.5054999999999998E-2</v>
      </c>
    </row>
    <row r="164" spans="1:6" x14ac:dyDescent="0.25">
      <c r="A164" s="1">
        <v>39294</v>
      </c>
      <c r="B164" s="13">
        <v>4.2161999999999998E-2</v>
      </c>
      <c r="C164">
        <v>132.864</v>
      </c>
      <c r="D164" s="21">
        <v>268.721</v>
      </c>
      <c r="E164" s="21">
        <v>121.077</v>
      </c>
      <c r="F164" s="13">
        <v>4.5637999999999998E-2</v>
      </c>
    </row>
    <row r="165" spans="1:6" x14ac:dyDescent="0.25">
      <c r="A165" s="1">
        <v>39325</v>
      </c>
      <c r="B165" s="13">
        <v>4.5435999999999997E-2</v>
      </c>
      <c r="C165">
        <v>133.30799999999999</v>
      </c>
      <c r="D165" s="21">
        <v>264.09100000000001</v>
      </c>
      <c r="E165" s="21">
        <v>120.17</v>
      </c>
      <c r="F165" s="13">
        <v>4.6662999999999996E-2</v>
      </c>
    </row>
    <row r="166" spans="1:6" x14ac:dyDescent="0.25">
      <c r="A166" s="1">
        <v>39355</v>
      </c>
      <c r="B166" s="13">
        <v>4.7417000000000001E-2</v>
      </c>
      <c r="C166">
        <v>133.864</v>
      </c>
      <c r="D166" s="21">
        <v>281.11099999999999</v>
      </c>
      <c r="E166" s="21">
        <v>121.054</v>
      </c>
      <c r="F166" s="13">
        <v>4.7245000000000002E-2</v>
      </c>
    </row>
    <row r="167" spans="1:6" x14ac:dyDescent="0.25">
      <c r="A167" s="1">
        <v>39386</v>
      </c>
      <c r="B167" s="13">
        <v>4.6873999999999999E-2</v>
      </c>
      <c r="C167">
        <v>135.624</v>
      </c>
      <c r="D167" s="21">
        <v>307.14800000000002</v>
      </c>
      <c r="E167" s="21">
        <v>124.962</v>
      </c>
      <c r="F167" s="13">
        <v>4.6467000000000001E-2</v>
      </c>
    </row>
    <row r="168" spans="1:6" x14ac:dyDescent="0.25">
      <c r="A168" s="1">
        <v>39416</v>
      </c>
      <c r="B168" s="13">
        <v>4.6384999999999996E-2</v>
      </c>
      <c r="C168">
        <v>128.21</v>
      </c>
      <c r="D168" s="21">
        <v>281.26799999999997</v>
      </c>
      <c r="E168" s="21">
        <v>118.818</v>
      </c>
      <c r="F168" s="13">
        <v>4.6071999999999995E-2</v>
      </c>
    </row>
    <row r="169" spans="1:6" x14ac:dyDescent="0.25">
      <c r="A169" s="1">
        <v>39447</v>
      </c>
      <c r="B169" s="13">
        <v>4.8483999999999999E-2</v>
      </c>
      <c r="C169">
        <v>127.05800000000001</v>
      </c>
      <c r="D169" s="21">
        <v>283.37900000000002</v>
      </c>
      <c r="E169" s="21">
        <v>117.437</v>
      </c>
      <c r="F169" s="13">
        <v>4.7929000000000006E-2</v>
      </c>
    </row>
    <row r="170" spans="1:6" x14ac:dyDescent="0.25">
      <c r="A170" s="1">
        <v>39478</v>
      </c>
      <c r="B170" s="13">
        <v>4.4814999999999994E-2</v>
      </c>
      <c r="C170">
        <v>115.878</v>
      </c>
      <c r="D170" s="21">
        <v>244.90799999999999</v>
      </c>
      <c r="E170" s="21">
        <v>103.446</v>
      </c>
      <c r="F170" s="13">
        <v>4.4979999999999999E-2</v>
      </c>
    </row>
    <row r="171" spans="1:6" x14ac:dyDescent="0.25">
      <c r="A171" s="1">
        <v>39507</v>
      </c>
      <c r="B171" s="13">
        <v>4.3621E-2</v>
      </c>
      <c r="C171">
        <v>112.36199999999999</v>
      </c>
      <c r="D171" s="21">
        <v>256.48899999999998</v>
      </c>
      <c r="E171" s="21">
        <v>102.276</v>
      </c>
      <c r="F171" s="13">
        <v>4.3489000000000007E-2</v>
      </c>
    </row>
    <row r="172" spans="1:6" x14ac:dyDescent="0.25">
      <c r="A172" s="1">
        <v>39538</v>
      </c>
      <c r="B172" s="13">
        <v>4.5963999999999998E-2</v>
      </c>
      <c r="C172">
        <v>106.61799999999999</v>
      </c>
      <c r="D172" s="21">
        <v>232.72800000000001</v>
      </c>
      <c r="E172" s="21">
        <v>98.347999999999999</v>
      </c>
      <c r="F172" s="13">
        <v>4.5900999999999997E-2</v>
      </c>
    </row>
    <row r="173" spans="1:6" x14ac:dyDescent="0.25">
      <c r="A173" s="1">
        <v>39568</v>
      </c>
      <c r="B173" s="13">
        <v>4.7835000000000003E-2</v>
      </c>
      <c r="C173">
        <v>114.215</v>
      </c>
      <c r="D173" s="21">
        <v>256.084</v>
      </c>
      <c r="E173" s="21">
        <v>104.934</v>
      </c>
      <c r="F173" s="13">
        <v>4.8198999999999999E-2</v>
      </c>
    </row>
    <row r="174" spans="1:6" x14ac:dyDescent="0.25">
      <c r="A174" s="1">
        <v>39599</v>
      </c>
      <c r="B174" s="13">
        <v>4.8573999999999999E-2</v>
      </c>
      <c r="C174">
        <v>116.169</v>
      </c>
      <c r="D174" s="21">
        <v>261.31299999999999</v>
      </c>
      <c r="E174" s="21">
        <v>105.611</v>
      </c>
      <c r="F174" s="13">
        <v>4.9938000000000003E-2</v>
      </c>
    </row>
    <row r="175" spans="1:6" x14ac:dyDescent="0.25">
      <c r="A175" s="1">
        <v>39629</v>
      </c>
      <c r="B175" s="13">
        <v>4.9405000000000004E-2</v>
      </c>
      <c r="C175">
        <v>105.44499999999999</v>
      </c>
      <c r="D175" s="21">
        <v>232.036</v>
      </c>
      <c r="E175" s="21">
        <v>94.716999999999999</v>
      </c>
      <c r="F175" s="13">
        <v>5.3608000000000003E-2</v>
      </c>
    </row>
    <row r="176" spans="1:6" x14ac:dyDescent="0.25">
      <c r="A176" s="1">
        <v>39660</v>
      </c>
      <c r="B176" s="13">
        <v>4.9610000000000001E-2</v>
      </c>
      <c r="C176">
        <v>103.877</v>
      </c>
      <c r="D176" s="21">
        <v>225.47300000000001</v>
      </c>
      <c r="E176" s="21">
        <v>92.912000000000006</v>
      </c>
      <c r="F176" s="13">
        <v>5.3932000000000001E-2</v>
      </c>
    </row>
    <row r="177" spans="1:6" x14ac:dyDescent="0.25">
      <c r="A177" s="1">
        <v>39691</v>
      </c>
      <c r="B177" s="13">
        <v>4.9652000000000002E-2</v>
      </c>
      <c r="C177">
        <v>108.539</v>
      </c>
      <c r="D177" s="21">
        <v>219.864</v>
      </c>
      <c r="E177" s="21">
        <v>94.364999999999995</v>
      </c>
      <c r="F177" s="13">
        <v>5.3230000000000006E-2</v>
      </c>
    </row>
    <row r="178" spans="1:6" x14ac:dyDescent="0.25">
      <c r="A178" s="1">
        <v>39721</v>
      </c>
      <c r="B178" s="13">
        <v>5.0191999999999994E-2</v>
      </c>
      <c r="C178">
        <v>100.232</v>
      </c>
      <c r="D178" s="21">
        <v>190.11699999999999</v>
      </c>
      <c r="E178" s="21">
        <v>83.650999999999996</v>
      </c>
      <c r="F178" s="13">
        <v>5.3838999999999998E-2</v>
      </c>
    </row>
    <row r="179" spans="1:6" x14ac:dyDescent="0.25">
      <c r="A179" s="1">
        <v>39752</v>
      </c>
      <c r="B179" s="13">
        <v>5.1131000000000003E-2</v>
      </c>
      <c r="C179">
        <v>89.978999999999999</v>
      </c>
      <c r="D179" s="21">
        <v>152.96100000000001</v>
      </c>
      <c r="E179" s="21">
        <v>71.866</v>
      </c>
      <c r="F179" s="13">
        <v>5.2477999999999997E-2</v>
      </c>
    </row>
    <row r="180" spans="1:6" x14ac:dyDescent="0.25">
      <c r="A180" s="1">
        <v>39782</v>
      </c>
      <c r="B180" s="13">
        <v>4.2382999999999997E-2</v>
      </c>
      <c r="C180">
        <v>84.097999999999999</v>
      </c>
      <c r="D180" s="21">
        <v>141.352</v>
      </c>
      <c r="E180" s="21">
        <v>67.171999999999997</v>
      </c>
      <c r="F180" s="13">
        <v>4.3503999999999994E-2</v>
      </c>
    </row>
    <row r="181" spans="1:6" x14ac:dyDescent="0.25">
      <c r="A181" s="1">
        <v>39813</v>
      </c>
      <c r="B181" s="13">
        <v>3.2926000000000004E-2</v>
      </c>
      <c r="C181">
        <v>79.230999999999995</v>
      </c>
      <c r="D181" s="21">
        <v>139.096</v>
      </c>
      <c r="E181" s="21">
        <v>64.233999999999995</v>
      </c>
      <c r="F181" s="13">
        <v>3.4520000000000002E-2</v>
      </c>
    </row>
    <row r="182" spans="1:6" x14ac:dyDescent="0.25">
      <c r="A182" s="1">
        <v>39844</v>
      </c>
      <c r="B182" s="13">
        <v>2.4565E-2</v>
      </c>
      <c r="C182">
        <v>78.414000000000001</v>
      </c>
      <c r="D182" s="21">
        <v>141.13499999999999</v>
      </c>
      <c r="E182" s="21">
        <v>61.877000000000002</v>
      </c>
      <c r="F182" s="13">
        <v>2.6216E-2</v>
      </c>
    </row>
    <row r="183" spans="1:6" x14ac:dyDescent="0.25">
      <c r="A183" s="1">
        <v>39872</v>
      </c>
      <c r="B183" s="13">
        <v>1.9431E-2</v>
      </c>
      <c r="C183">
        <v>71.022000000000006</v>
      </c>
      <c r="D183" s="21">
        <v>134.374</v>
      </c>
      <c r="E183" s="21">
        <v>56.088000000000001</v>
      </c>
      <c r="F183" s="13">
        <v>2.1354000000000001E-2</v>
      </c>
    </row>
    <row r="184" spans="1:6" x14ac:dyDescent="0.25">
      <c r="A184" s="1">
        <v>39903</v>
      </c>
      <c r="B184" s="13">
        <v>1.6354999999999998E-2</v>
      </c>
      <c r="C184">
        <v>73.061000000000007</v>
      </c>
      <c r="D184" s="21">
        <v>147.011</v>
      </c>
      <c r="E184" s="21">
        <v>57.314</v>
      </c>
      <c r="F184" s="13">
        <v>1.9089000000000002E-2</v>
      </c>
    </row>
    <row r="185" spans="1:6" x14ac:dyDescent="0.25">
      <c r="A185" s="1">
        <v>39933</v>
      </c>
      <c r="B185" s="13">
        <v>1.4223E-2</v>
      </c>
      <c r="C185">
        <v>81.417000000000002</v>
      </c>
      <c r="D185" s="21">
        <v>171.81200000000001</v>
      </c>
      <c r="E185" s="21">
        <v>66.055000000000007</v>
      </c>
      <c r="F185" s="13">
        <v>1.771E-2</v>
      </c>
    </row>
    <row r="186" spans="1:6" x14ac:dyDescent="0.25">
      <c r="A186" s="1">
        <v>39964</v>
      </c>
      <c r="B186" s="13">
        <v>1.2817E-2</v>
      </c>
      <c r="C186">
        <v>83.126000000000005</v>
      </c>
      <c r="D186" s="21">
        <v>188.328</v>
      </c>
      <c r="E186" s="21">
        <v>69.477999999999994</v>
      </c>
      <c r="F186" s="13">
        <v>1.6444E-2</v>
      </c>
    </row>
    <row r="187" spans="1:6" x14ac:dyDescent="0.25">
      <c r="A187" s="1">
        <v>39994</v>
      </c>
      <c r="B187" s="13">
        <v>1.2279E-2</v>
      </c>
      <c r="C187">
        <v>83.506</v>
      </c>
      <c r="D187" s="21">
        <v>187.48599999999999</v>
      </c>
      <c r="E187" s="21">
        <v>68.745999999999995</v>
      </c>
      <c r="F187" s="13">
        <v>1.6105000000000001E-2</v>
      </c>
    </row>
    <row r="188" spans="1:6" x14ac:dyDescent="0.25">
      <c r="A188" s="1">
        <v>40025</v>
      </c>
      <c r="B188" s="13">
        <v>9.75E-3</v>
      </c>
      <c r="C188">
        <v>89.614000000000004</v>
      </c>
      <c r="D188" s="21">
        <v>206.34700000000001</v>
      </c>
      <c r="E188" s="21">
        <v>75.192999999999998</v>
      </c>
      <c r="F188" s="13">
        <v>1.4119999999999999E-2</v>
      </c>
    </row>
    <row r="189" spans="1:6" x14ac:dyDescent="0.25">
      <c r="A189" s="1">
        <v>40056</v>
      </c>
      <c r="B189" s="13">
        <v>8.6049999999999998E-3</v>
      </c>
      <c r="C189">
        <v>92.186000000000007</v>
      </c>
      <c r="D189" s="21">
        <v>203.13</v>
      </c>
      <c r="E189" s="21">
        <v>78.986000000000004</v>
      </c>
      <c r="F189" s="13">
        <v>1.3343000000000001E-2</v>
      </c>
    </row>
    <row r="190" spans="1:6" x14ac:dyDescent="0.25">
      <c r="A190" s="1">
        <v>40086</v>
      </c>
      <c r="B190" s="13">
        <v>7.7210000000000004E-3</v>
      </c>
      <c r="C190">
        <v>94.111999999999995</v>
      </c>
      <c r="D190" s="21">
        <v>217.52799999999999</v>
      </c>
      <c r="E190" s="21">
        <v>81.159000000000006</v>
      </c>
      <c r="F190" s="13">
        <v>1.261E-2</v>
      </c>
    </row>
    <row r="191" spans="1:6" x14ac:dyDescent="0.25">
      <c r="A191" s="1">
        <v>40117</v>
      </c>
      <c r="B191" s="13">
        <v>7.3750000000000005E-3</v>
      </c>
      <c r="C191">
        <v>91.576999999999998</v>
      </c>
      <c r="D191" s="21">
        <v>215.768</v>
      </c>
      <c r="E191" s="21">
        <v>79.287000000000006</v>
      </c>
      <c r="F191" s="13">
        <v>1.2426E-2</v>
      </c>
    </row>
    <row r="192" spans="1:6" x14ac:dyDescent="0.25">
      <c r="A192" s="1">
        <v>40147</v>
      </c>
      <c r="B192" s="13">
        <v>7.1619999999999991E-3</v>
      </c>
      <c r="C192">
        <v>93.674000000000007</v>
      </c>
      <c r="D192" s="21">
        <v>221.154</v>
      </c>
      <c r="E192" s="21">
        <v>80.31</v>
      </c>
      <c r="F192" s="13">
        <v>1.2305999999999999E-2</v>
      </c>
    </row>
    <row r="193" spans="1:6" x14ac:dyDescent="0.25">
      <c r="A193" s="1">
        <v>40178</v>
      </c>
      <c r="B193" s="13">
        <v>7.1199999999999996E-3</v>
      </c>
      <c r="C193">
        <v>99.783000000000001</v>
      </c>
      <c r="D193" s="21">
        <v>240.559</v>
      </c>
      <c r="E193" s="21">
        <v>85.212000000000003</v>
      </c>
      <c r="F193" s="13">
        <v>1.2423999999999999E-2</v>
      </c>
    </row>
    <row r="194" spans="1:6" x14ac:dyDescent="0.25">
      <c r="A194" s="1">
        <v>40209</v>
      </c>
      <c r="B194" s="13">
        <v>6.7979999999999994E-3</v>
      </c>
      <c r="C194">
        <v>98.742000000000004</v>
      </c>
      <c r="D194" s="21">
        <v>234.46299999999999</v>
      </c>
      <c r="E194" s="21">
        <v>82.546999999999997</v>
      </c>
      <c r="F194" s="13">
        <v>1.2322E-2</v>
      </c>
    </row>
    <row r="195" spans="1:6" x14ac:dyDescent="0.25">
      <c r="A195" s="1">
        <v>40237</v>
      </c>
      <c r="B195" s="13">
        <v>6.6169999999999996E-3</v>
      </c>
      <c r="C195">
        <v>101.98699999999999</v>
      </c>
      <c r="D195" s="21">
        <v>239.642</v>
      </c>
      <c r="E195" s="21">
        <v>81.965999999999994</v>
      </c>
      <c r="F195" s="13">
        <v>1.2252000000000001E-2</v>
      </c>
    </row>
    <row r="196" spans="1:6" x14ac:dyDescent="0.25">
      <c r="A196" s="1">
        <v>40268</v>
      </c>
      <c r="B196" s="13">
        <v>6.45E-3</v>
      </c>
      <c r="C196">
        <v>109.23099999999999</v>
      </c>
      <c r="D196" s="21">
        <v>261.209</v>
      </c>
      <c r="E196" s="21">
        <v>88.174000000000007</v>
      </c>
      <c r="F196" s="13">
        <v>1.2151E-2</v>
      </c>
    </row>
    <row r="197" spans="1:6" x14ac:dyDescent="0.25">
      <c r="A197" s="1">
        <v>40298</v>
      </c>
      <c r="B197" s="13">
        <v>6.4470000000000005E-3</v>
      </c>
      <c r="C197">
        <v>111.173</v>
      </c>
      <c r="D197" s="21">
        <v>269.036</v>
      </c>
      <c r="E197" s="21">
        <v>87.58</v>
      </c>
      <c r="F197" s="13">
        <v>1.2252000000000001E-2</v>
      </c>
    </row>
    <row r="198" spans="1:6" x14ac:dyDescent="0.25">
      <c r="A198" s="1">
        <v>40329</v>
      </c>
      <c r="B198" s="13">
        <v>6.8649999999999996E-3</v>
      </c>
      <c r="C198">
        <v>108.929</v>
      </c>
      <c r="D198" s="21">
        <v>265.89</v>
      </c>
      <c r="E198" s="21">
        <v>83.186000000000007</v>
      </c>
      <c r="F198" s="13">
        <v>1.2493000000000001E-2</v>
      </c>
    </row>
    <row r="199" spans="1:6" x14ac:dyDescent="0.25">
      <c r="A199" s="1">
        <v>40359</v>
      </c>
      <c r="B199" s="13">
        <v>7.2760000000000003E-3</v>
      </c>
      <c r="C199">
        <v>105.379</v>
      </c>
      <c r="D199" s="21">
        <v>264.39800000000002</v>
      </c>
      <c r="E199" s="21">
        <v>82.087999999999994</v>
      </c>
      <c r="F199" s="13">
        <v>1.2813000000000001E-2</v>
      </c>
    </row>
    <row r="200" spans="1:6" x14ac:dyDescent="0.25">
      <c r="A200" s="1">
        <v>40390</v>
      </c>
      <c r="B200" s="13">
        <v>8.4880000000000008E-3</v>
      </c>
      <c r="C200">
        <v>107.111</v>
      </c>
      <c r="D200" s="21">
        <v>269.29000000000002</v>
      </c>
      <c r="E200" s="21">
        <v>86.929000000000002</v>
      </c>
      <c r="F200" s="13">
        <v>1.3734E-2</v>
      </c>
    </row>
    <row r="201" spans="1:6" x14ac:dyDescent="0.25">
      <c r="A201" s="1">
        <v>40421</v>
      </c>
      <c r="B201" s="13">
        <v>8.9549999999999994E-3</v>
      </c>
      <c r="C201">
        <v>105.696</v>
      </c>
      <c r="D201" s="21">
        <v>270.678</v>
      </c>
      <c r="E201" s="21">
        <v>85.1</v>
      </c>
      <c r="F201" s="13">
        <v>1.421E-2</v>
      </c>
    </row>
    <row r="202" spans="1:6" x14ac:dyDescent="0.25">
      <c r="A202" s="1">
        <v>40451</v>
      </c>
      <c r="B202" s="13">
        <v>8.8050000000000003E-3</v>
      </c>
      <c r="C202">
        <v>107.574</v>
      </c>
      <c r="D202" s="21">
        <v>279.99400000000003</v>
      </c>
      <c r="E202" s="21">
        <v>88.564999999999998</v>
      </c>
      <c r="F202" s="13">
        <v>1.4205000000000001E-2</v>
      </c>
    </row>
    <row r="203" spans="1:6" x14ac:dyDescent="0.25">
      <c r="A203" s="1">
        <v>40482</v>
      </c>
      <c r="B203" s="13">
        <v>9.9769999999999998E-3</v>
      </c>
      <c r="C203">
        <v>109.601</v>
      </c>
      <c r="D203" s="21">
        <v>283.00400000000002</v>
      </c>
      <c r="E203" s="21">
        <v>91.006</v>
      </c>
      <c r="F203" s="13">
        <v>1.4954E-2</v>
      </c>
    </row>
    <row r="204" spans="1:6" x14ac:dyDescent="0.25">
      <c r="A204" s="1">
        <v>40512</v>
      </c>
      <c r="B204" s="13">
        <v>1.042E-2</v>
      </c>
      <c r="C204">
        <v>114.496</v>
      </c>
      <c r="D204" s="21">
        <v>294.19200000000001</v>
      </c>
      <c r="E204" s="21">
        <v>89.227999999999994</v>
      </c>
      <c r="F204" s="13">
        <v>1.5405E-2</v>
      </c>
    </row>
    <row r="205" spans="1:6" x14ac:dyDescent="0.25">
      <c r="A205" s="1">
        <v>40543</v>
      </c>
      <c r="B205" s="13">
        <v>1.0217E-2</v>
      </c>
      <c r="C205">
        <v>119.268</v>
      </c>
      <c r="D205" s="21">
        <v>305.834</v>
      </c>
      <c r="E205" s="21">
        <v>93.668999999999997</v>
      </c>
      <c r="F205" s="13">
        <v>1.5261E-2</v>
      </c>
    </row>
    <row r="206" spans="1:6" x14ac:dyDescent="0.25">
      <c r="A206" s="1">
        <v>40574</v>
      </c>
      <c r="B206" s="13">
        <v>1.0172E-2</v>
      </c>
      <c r="C206">
        <v>119.343</v>
      </c>
      <c r="D206" s="21">
        <v>291.14499999999998</v>
      </c>
      <c r="E206" s="21">
        <v>95.921000000000006</v>
      </c>
      <c r="F206" s="13">
        <v>1.55E-2</v>
      </c>
    </row>
    <row r="207" spans="1:6" x14ac:dyDescent="0.25">
      <c r="A207" s="1">
        <v>40602</v>
      </c>
      <c r="B207" s="13">
        <v>1.0867E-2</v>
      </c>
      <c r="C207">
        <v>122.60899999999999</v>
      </c>
      <c r="D207" s="21">
        <v>286.3</v>
      </c>
      <c r="E207" s="21">
        <v>98.207999999999998</v>
      </c>
      <c r="F207" s="13">
        <v>1.7139999999999999E-2</v>
      </c>
    </row>
    <row r="208" spans="1:6" x14ac:dyDescent="0.25">
      <c r="A208" s="1">
        <v>40633</v>
      </c>
      <c r="B208" s="13">
        <v>1.1755E-2</v>
      </c>
      <c r="C208">
        <v>118.158</v>
      </c>
      <c r="D208" s="21">
        <v>295.03699999999998</v>
      </c>
      <c r="E208" s="21">
        <v>94.948999999999998</v>
      </c>
      <c r="F208" s="13">
        <v>1.9240999999999998E-2</v>
      </c>
    </row>
    <row r="209" spans="1:6" x14ac:dyDescent="0.25">
      <c r="A209" s="1">
        <v>40663</v>
      </c>
      <c r="B209" s="13">
        <v>1.3212E-2</v>
      </c>
      <c r="C209">
        <v>117.822</v>
      </c>
      <c r="D209" s="21">
        <v>290.96499999999997</v>
      </c>
      <c r="E209" s="21">
        <v>97.960999999999999</v>
      </c>
      <c r="F209" s="13">
        <v>2.0856E-2</v>
      </c>
    </row>
    <row r="210" spans="1:6" x14ac:dyDescent="0.25">
      <c r="A210" s="1">
        <v>40694</v>
      </c>
      <c r="B210" s="13">
        <v>1.4251E-2</v>
      </c>
      <c r="C210">
        <v>119.07</v>
      </c>
      <c r="D210" s="21">
        <v>292.399</v>
      </c>
      <c r="E210" s="21">
        <v>97.012</v>
      </c>
      <c r="F210" s="13">
        <v>2.1471000000000001E-2</v>
      </c>
    </row>
    <row r="211" spans="1:6" x14ac:dyDescent="0.25">
      <c r="A211" s="1">
        <v>40724</v>
      </c>
      <c r="B211" s="13">
        <v>1.4886E-2</v>
      </c>
      <c r="C211">
        <v>116.196</v>
      </c>
      <c r="D211" s="21">
        <v>285.46800000000002</v>
      </c>
      <c r="E211" s="21">
        <v>94.724000000000004</v>
      </c>
      <c r="F211" s="13">
        <v>2.1440999999999998E-2</v>
      </c>
    </row>
    <row r="212" spans="1:6" x14ac:dyDescent="0.25">
      <c r="A212" s="1">
        <v>40755</v>
      </c>
      <c r="B212" s="13">
        <v>1.5976000000000001E-2</v>
      </c>
      <c r="C212">
        <v>115.10899999999999</v>
      </c>
      <c r="D212" s="21">
        <v>286.74200000000002</v>
      </c>
      <c r="E212" s="21">
        <v>91.853999999999999</v>
      </c>
      <c r="F212" s="13">
        <v>2.1826999999999999E-2</v>
      </c>
    </row>
    <row r="213" spans="1:6" x14ac:dyDescent="0.25">
      <c r="A213" s="1">
        <v>40786</v>
      </c>
      <c r="B213" s="13">
        <v>1.5521E-2</v>
      </c>
      <c r="C213">
        <v>106.791</v>
      </c>
      <c r="D213" s="21">
        <v>260.60899999999998</v>
      </c>
      <c r="E213" s="21">
        <v>81.947000000000003</v>
      </c>
      <c r="F213" s="13">
        <v>2.0969000000000002E-2</v>
      </c>
    </row>
    <row r="214" spans="1:6" x14ac:dyDescent="0.25">
      <c r="A214" s="1">
        <v>40816</v>
      </c>
      <c r="B214" s="13">
        <v>1.5365E-2</v>
      </c>
      <c r="C214">
        <v>104.70099999999999</v>
      </c>
      <c r="D214" s="21">
        <v>238.89099999999999</v>
      </c>
      <c r="E214" s="21">
        <v>78.271000000000001</v>
      </c>
      <c r="F214" s="13">
        <v>2.0669E-2</v>
      </c>
    </row>
    <row r="215" spans="1:6" x14ac:dyDescent="0.25">
      <c r="A215" s="1">
        <v>40847</v>
      </c>
      <c r="B215" s="13">
        <v>1.5759000000000002E-2</v>
      </c>
      <c r="C215">
        <v>111.133</v>
      </c>
      <c r="D215" s="21">
        <v>260.23399999999998</v>
      </c>
      <c r="E215" s="21">
        <v>84.774000000000001</v>
      </c>
      <c r="F215" s="13">
        <v>2.1101000000000002E-2</v>
      </c>
    </row>
    <row r="216" spans="1:6" x14ac:dyDescent="0.25">
      <c r="A216" s="1">
        <v>40877</v>
      </c>
      <c r="B216" s="13">
        <v>1.4846999999999999E-2</v>
      </c>
      <c r="C216">
        <v>112.33799999999999</v>
      </c>
      <c r="D216" s="21">
        <v>251.66900000000001</v>
      </c>
      <c r="E216" s="21">
        <v>83.974999999999994</v>
      </c>
      <c r="F216" s="13">
        <v>2.0438999999999999E-2</v>
      </c>
    </row>
    <row r="217" spans="1:6" x14ac:dyDescent="0.25">
      <c r="A217" s="1">
        <v>40908</v>
      </c>
      <c r="B217" s="13">
        <v>1.4260999999999999E-2</v>
      </c>
      <c r="C217">
        <v>116.42700000000001</v>
      </c>
      <c r="D217" s="21">
        <v>257.82900000000001</v>
      </c>
      <c r="E217" s="21">
        <v>85.254000000000005</v>
      </c>
      <c r="F217" s="13">
        <v>2.0034999999999997E-2</v>
      </c>
    </row>
    <row r="218" spans="1:6" x14ac:dyDescent="0.25">
      <c r="A218" s="1">
        <v>40939</v>
      </c>
      <c r="B218" s="13">
        <v>1.2222E-2</v>
      </c>
      <c r="C218">
        <v>121.251</v>
      </c>
      <c r="D218" s="21">
        <v>284.68299999999999</v>
      </c>
      <c r="E218" s="21">
        <v>88.900999999999996</v>
      </c>
      <c r="F218" s="13">
        <v>1.8366E-2</v>
      </c>
    </row>
    <row r="219" spans="1:6" x14ac:dyDescent="0.25">
      <c r="A219" s="1">
        <v>40968</v>
      </c>
      <c r="B219" s="13">
        <v>1.0482999999999999E-2</v>
      </c>
      <c r="C219">
        <v>124.45099999999999</v>
      </c>
      <c r="D219" s="21">
        <v>295.27300000000002</v>
      </c>
      <c r="E219" s="21">
        <v>92.516999999999996</v>
      </c>
      <c r="F219" s="13">
        <v>1.6782999999999999E-2</v>
      </c>
    </row>
    <row r="220" spans="1:6" x14ac:dyDescent="0.25">
      <c r="A220" s="1">
        <v>40999</v>
      </c>
      <c r="B220" s="13">
        <v>8.5850000000000006E-3</v>
      </c>
      <c r="C220">
        <v>126.61799999999999</v>
      </c>
      <c r="D220" s="21">
        <v>286.70299999999997</v>
      </c>
      <c r="E220" s="21">
        <v>92.046999999999997</v>
      </c>
      <c r="F220" s="13">
        <v>1.4985E-2</v>
      </c>
    </row>
    <row r="221" spans="1:6" x14ac:dyDescent="0.25">
      <c r="A221" s="1">
        <v>41029</v>
      </c>
      <c r="B221" s="13">
        <v>7.443E-3</v>
      </c>
      <c r="C221">
        <v>125.95099999999999</v>
      </c>
      <c r="D221" s="21">
        <v>285.02100000000002</v>
      </c>
      <c r="E221" s="21">
        <v>90.343000000000004</v>
      </c>
      <c r="F221" s="13">
        <v>1.3677999999999999E-2</v>
      </c>
    </row>
    <row r="222" spans="1:6" x14ac:dyDescent="0.25">
      <c r="A222" s="1">
        <v>41060</v>
      </c>
      <c r="B222" s="13">
        <v>6.8489999999999992E-3</v>
      </c>
      <c r="C222">
        <v>123.185</v>
      </c>
      <c r="D222" s="21">
        <v>270.88400000000001</v>
      </c>
      <c r="E222" s="21">
        <v>84.578000000000003</v>
      </c>
      <c r="F222" s="13">
        <v>1.2659999999999999E-2</v>
      </c>
    </row>
    <row r="223" spans="1:6" x14ac:dyDescent="0.25">
      <c r="A223" s="1">
        <v>41090</v>
      </c>
      <c r="B223" s="13">
        <v>6.5890000000000002E-3</v>
      </c>
      <c r="C223">
        <v>126.137</v>
      </c>
      <c r="D223" s="21">
        <v>274.11099999999999</v>
      </c>
      <c r="E223" s="21">
        <v>89.221999999999994</v>
      </c>
      <c r="F223" s="13">
        <v>1.2190000000000001E-2</v>
      </c>
    </row>
    <row r="224" spans="1:6" x14ac:dyDescent="0.25">
      <c r="A224" s="1">
        <v>41121</v>
      </c>
      <c r="B224" s="13">
        <v>4.9699999999999996E-3</v>
      </c>
      <c r="C224">
        <v>131.648</v>
      </c>
      <c r="D224" s="21">
        <v>287.96800000000002</v>
      </c>
      <c r="E224" s="21">
        <v>92.75</v>
      </c>
      <c r="F224" s="13">
        <v>1.0607999999999999E-2</v>
      </c>
    </row>
    <row r="225" spans="1:6" x14ac:dyDescent="0.25">
      <c r="A225" s="1">
        <v>41152</v>
      </c>
      <c r="B225" s="13">
        <v>3.3239999999999997E-3</v>
      </c>
      <c r="C225">
        <v>131.886</v>
      </c>
      <c r="D225" s="21">
        <v>280.41699999999997</v>
      </c>
      <c r="E225" s="21">
        <v>94.902000000000001</v>
      </c>
      <c r="F225" s="13">
        <v>8.7660000000000012E-3</v>
      </c>
    </row>
    <row r="226" spans="1:6" x14ac:dyDescent="0.25">
      <c r="A226" s="1">
        <v>41182</v>
      </c>
      <c r="B226" s="13">
        <v>2.4629999999999999E-3</v>
      </c>
      <c r="C226">
        <v>132.77000000000001</v>
      </c>
      <c r="D226" s="21">
        <v>291.32900000000001</v>
      </c>
      <c r="E226" s="21">
        <v>95.757999999999996</v>
      </c>
      <c r="F226" s="13">
        <v>7.3980000000000001E-3</v>
      </c>
    </row>
    <row r="227" spans="1:6" x14ac:dyDescent="0.25">
      <c r="A227" s="1">
        <v>41213</v>
      </c>
      <c r="B227" s="13">
        <v>2.0790000000000001E-3</v>
      </c>
      <c r="C227">
        <v>130.92699999999999</v>
      </c>
      <c r="D227" s="21">
        <v>287.48200000000003</v>
      </c>
      <c r="E227" s="21">
        <v>96.296000000000006</v>
      </c>
      <c r="F227" s="13">
        <v>6.5009999999999998E-3</v>
      </c>
    </row>
    <row r="228" spans="1:6" x14ac:dyDescent="0.25">
      <c r="A228" s="1">
        <v>41243</v>
      </c>
      <c r="B228" s="13">
        <v>1.92E-3</v>
      </c>
      <c r="C228">
        <v>132.114</v>
      </c>
      <c r="D228" s="21">
        <v>290.05700000000002</v>
      </c>
      <c r="E228" s="21">
        <v>98.259</v>
      </c>
      <c r="F228" s="13">
        <v>5.8789999999999997E-3</v>
      </c>
    </row>
    <row r="229" spans="1:6" x14ac:dyDescent="0.25">
      <c r="A229" s="1">
        <v>41274</v>
      </c>
      <c r="B229" s="13">
        <v>1.8549999999999999E-3</v>
      </c>
      <c r="C229">
        <v>132.78100000000001</v>
      </c>
      <c r="D229" s="21">
        <v>300.13200000000001</v>
      </c>
      <c r="E229" s="21">
        <v>99.956999999999994</v>
      </c>
      <c r="F229" s="13">
        <v>5.4930000000000005E-3</v>
      </c>
    </row>
    <row r="230" spans="1:6" x14ac:dyDescent="0.25">
      <c r="A230" s="1">
        <v>41305</v>
      </c>
      <c r="B230" s="13">
        <v>2.049E-3</v>
      </c>
      <c r="C230">
        <v>135.536</v>
      </c>
      <c r="D230" s="21">
        <v>295.52800000000002</v>
      </c>
      <c r="E230" s="21">
        <v>102.233</v>
      </c>
      <c r="F230" s="13">
        <v>5.7530000000000003E-3</v>
      </c>
    </row>
    <row r="231" spans="1:6" x14ac:dyDescent="0.25">
      <c r="A231" s="1">
        <v>41333</v>
      </c>
      <c r="B231" s="13">
        <v>2.2339999999999999E-3</v>
      </c>
      <c r="C231">
        <v>140.95699999999999</v>
      </c>
      <c r="D231" s="21">
        <v>302.98700000000002</v>
      </c>
      <c r="E231" s="21">
        <v>102.613</v>
      </c>
      <c r="F231" s="13">
        <v>5.9419999999999994E-3</v>
      </c>
    </row>
    <row r="232" spans="1:6" x14ac:dyDescent="0.25">
      <c r="A232" s="1">
        <v>41364</v>
      </c>
      <c r="B232" s="13">
        <v>2.0609999999999999E-3</v>
      </c>
      <c r="C232">
        <v>146.87</v>
      </c>
      <c r="D232" s="21">
        <v>303.16000000000003</v>
      </c>
      <c r="E232" s="21">
        <v>103.907</v>
      </c>
      <c r="F232" s="13">
        <v>5.45E-3</v>
      </c>
    </row>
    <row r="233" spans="1:6" x14ac:dyDescent="0.25">
      <c r="A233" s="1">
        <v>41394</v>
      </c>
      <c r="B233" s="13">
        <v>2.0890000000000001E-3</v>
      </c>
      <c r="C233">
        <v>147.554</v>
      </c>
      <c r="D233" s="21">
        <v>297.49799999999999</v>
      </c>
      <c r="E233" s="21">
        <v>105.575</v>
      </c>
      <c r="F233" s="13">
        <v>5.2839999999999996E-3</v>
      </c>
    </row>
    <row r="234" spans="1:6" x14ac:dyDescent="0.25">
      <c r="A234" s="1">
        <v>41425</v>
      </c>
      <c r="B234" s="13">
        <v>2.0119999999999999E-3</v>
      </c>
      <c r="C234">
        <v>150.161</v>
      </c>
      <c r="D234" s="21">
        <v>294.87599999999998</v>
      </c>
      <c r="E234" s="21">
        <v>108.14100000000001</v>
      </c>
      <c r="F234" s="13">
        <v>4.8380000000000003E-3</v>
      </c>
    </row>
    <row r="235" spans="1:6" x14ac:dyDescent="0.25">
      <c r="A235" s="1">
        <v>41455</v>
      </c>
      <c r="B235" s="13">
        <v>2.1029999999999998E-3</v>
      </c>
      <c r="C235">
        <v>146.02699999999999</v>
      </c>
      <c r="D235" s="21">
        <v>275.28699999999998</v>
      </c>
      <c r="E235" s="21">
        <v>102.13200000000001</v>
      </c>
      <c r="F235" s="13">
        <v>5.071E-3</v>
      </c>
    </row>
    <row r="236" spans="1:6" x14ac:dyDescent="0.25">
      <c r="A236" s="1">
        <v>41486</v>
      </c>
      <c r="B236" s="13">
        <v>2.2140000000000003E-3</v>
      </c>
      <c r="C236">
        <v>150.47399999999999</v>
      </c>
      <c r="D236" s="21">
        <v>272.29700000000003</v>
      </c>
      <c r="E236" s="21">
        <v>107.90900000000001</v>
      </c>
      <c r="F236" s="13">
        <v>5.254E-3</v>
      </c>
    </row>
    <row r="237" spans="1:6" x14ac:dyDescent="0.25">
      <c r="A237" s="1">
        <v>41517</v>
      </c>
      <c r="B237" s="13">
        <v>2.2589999999999997E-3</v>
      </c>
      <c r="C237">
        <v>148.304</v>
      </c>
      <c r="D237" s="21">
        <v>269.49700000000001</v>
      </c>
      <c r="E237" s="21">
        <v>107.327</v>
      </c>
      <c r="F237" s="13">
        <v>5.4229999999999999E-3</v>
      </c>
    </row>
    <row r="238" spans="1:6" x14ac:dyDescent="0.25">
      <c r="A238" s="1">
        <v>41547</v>
      </c>
      <c r="B238" s="13">
        <v>2.232E-3</v>
      </c>
      <c r="C238">
        <v>151.68899999999999</v>
      </c>
      <c r="D238" s="21">
        <v>279.59100000000001</v>
      </c>
      <c r="E238" s="21">
        <v>112.18</v>
      </c>
      <c r="F238" s="13">
        <v>5.4339999999999996E-3</v>
      </c>
    </row>
    <row r="239" spans="1:6" x14ac:dyDescent="0.25">
      <c r="A239" s="1">
        <v>41578</v>
      </c>
      <c r="B239" s="13">
        <v>2.258E-3</v>
      </c>
      <c r="C239">
        <v>156.94800000000001</v>
      </c>
      <c r="D239" s="21">
        <v>291.91300000000001</v>
      </c>
      <c r="E239" s="21">
        <v>116.78400000000001</v>
      </c>
      <c r="F239" s="13">
        <v>5.4100000000000007E-3</v>
      </c>
    </row>
    <row r="240" spans="1:6" x14ac:dyDescent="0.25">
      <c r="A240" s="1">
        <v>41608</v>
      </c>
      <c r="B240" s="13">
        <v>2.2339999999999999E-3</v>
      </c>
      <c r="C240">
        <v>159.49700000000001</v>
      </c>
      <c r="D240" s="21">
        <v>287.21100000000001</v>
      </c>
      <c r="E240" s="21">
        <v>118.14400000000001</v>
      </c>
      <c r="F240" s="13">
        <v>5.0639999999999999E-3</v>
      </c>
    </row>
    <row r="241" spans="1:6" x14ac:dyDescent="0.25">
      <c r="A241" s="1">
        <v>41639</v>
      </c>
      <c r="B241" s="13">
        <v>2.735E-3</v>
      </c>
      <c r="C241">
        <v>160.93299999999999</v>
      </c>
      <c r="D241" s="21">
        <v>279.69</v>
      </c>
      <c r="E241" s="21">
        <v>119.479</v>
      </c>
      <c r="F241" s="13">
        <v>5.4250000000000001E-3</v>
      </c>
    </row>
    <row r="242" spans="1:6" x14ac:dyDescent="0.25">
      <c r="A242" s="1">
        <v>41670</v>
      </c>
      <c r="B242" s="13">
        <v>2.9199999999999999E-3</v>
      </c>
      <c r="C242">
        <v>158.351</v>
      </c>
      <c r="D242" s="21">
        <v>267.23</v>
      </c>
      <c r="E242" s="21">
        <v>117.042</v>
      </c>
      <c r="F242" s="13">
        <v>5.6210000000000001E-3</v>
      </c>
    </row>
    <row r="243" spans="1:6" x14ac:dyDescent="0.25">
      <c r="A243" s="1">
        <v>41698</v>
      </c>
      <c r="B243" s="13">
        <v>2.8810000000000003E-3</v>
      </c>
      <c r="C243">
        <v>162.35400000000001</v>
      </c>
      <c r="D243" s="21">
        <v>269.56599999999997</v>
      </c>
      <c r="E243" s="21">
        <v>122.752</v>
      </c>
      <c r="F243" s="13">
        <v>5.4900000000000001E-3</v>
      </c>
    </row>
    <row r="244" spans="1:6" x14ac:dyDescent="0.25">
      <c r="A244" s="1">
        <v>41729</v>
      </c>
      <c r="B244" s="13">
        <v>3.0530000000000002E-3</v>
      </c>
      <c r="C244">
        <v>162.93100000000001</v>
      </c>
      <c r="D244" s="21">
        <v>278.42500000000001</v>
      </c>
      <c r="E244" s="21">
        <v>121.52500000000001</v>
      </c>
      <c r="F244" s="13">
        <v>5.7730000000000004E-3</v>
      </c>
    </row>
    <row r="245" spans="1:6" x14ac:dyDescent="0.25">
      <c r="A245" s="1">
        <v>41759</v>
      </c>
      <c r="B245" s="13">
        <v>3.297E-3</v>
      </c>
      <c r="C245">
        <v>163.61500000000001</v>
      </c>
      <c r="D245" s="21">
        <v>277.68299999999999</v>
      </c>
      <c r="E245" s="21">
        <v>123.877</v>
      </c>
      <c r="F245" s="13">
        <v>6.0400000000000002E-3</v>
      </c>
    </row>
    <row r="246" spans="1:6" x14ac:dyDescent="0.25">
      <c r="A246" s="1">
        <v>41790</v>
      </c>
      <c r="B246" s="13">
        <v>3.2460000000000002E-3</v>
      </c>
      <c r="C246">
        <v>169.524</v>
      </c>
      <c r="D246" s="21">
        <v>292.00900000000001</v>
      </c>
      <c r="E246" s="21">
        <v>126.88800000000001</v>
      </c>
      <c r="F246" s="13">
        <v>5.9230000000000003E-3</v>
      </c>
    </row>
    <row r="247" spans="1:6" x14ac:dyDescent="0.25">
      <c r="A247" s="1">
        <v>41820</v>
      </c>
      <c r="B247" s="13">
        <v>2.4139999999999999E-3</v>
      </c>
      <c r="C247">
        <v>171.977</v>
      </c>
      <c r="D247" s="21">
        <v>298.76</v>
      </c>
      <c r="E247" s="21">
        <v>126.396</v>
      </c>
      <c r="F247" s="13">
        <v>5.1270000000000005E-3</v>
      </c>
    </row>
    <row r="248" spans="1:6" x14ac:dyDescent="0.25">
      <c r="A248" s="1">
        <v>41851</v>
      </c>
      <c r="B248" s="13">
        <v>2.0499999999999997E-3</v>
      </c>
      <c r="C248">
        <v>173.172</v>
      </c>
      <c r="D248" s="21">
        <v>311.62700000000001</v>
      </c>
      <c r="E248" s="21">
        <v>124.431</v>
      </c>
      <c r="F248" s="13">
        <v>4.875E-3</v>
      </c>
    </row>
    <row r="249" spans="1:6" x14ac:dyDescent="0.25">
      <c r="A249" s="1">
        <v>41882</v>
      </c>
      <c r="B249" s="13">
        <v>1.916E-3</v>
      </c>
      <c r="C249">
        <v>179.78299999999999</v>
      </c>
      <c r="D249" s="21">
        <v>323.68099999999998</v>
      </c>
      <c r="E249" s="21">
        <v>126.56699999999999</v>
      </c>
      <c r="F249" s="13">
        <v>4.6909999999999999E-3</v>
      </c>
    </row>
    <row r="250" spans="1:6" x14ac:dyDescent="0.25">
      <c r="A250" s="1">
        <v>41912</v>
      </c>
      <c r="B250" s="13">
        <v>9.7100000000000007E-4</v>
      </c>
      <c r="C250">
        <v>182.37299999999999</v>
      </c>
      <c r="D250" s="21">
        <v>312.488</v>
      </c>
      <c r="E250" s="21">
        <v>126.846</v>
      </c>
      <c r="F250" s="13">
        <v>3.6229999999999999E-3</v>
      </c>
    </row>
    <row r="251" spans="1:6" x14ac:dyDescent="0.25">
      <c r="A251" s="1">
        <v>41943</v>
      </c>
      <c r="B251" s="13">
        <v>8.2600000000000002E-4</v>
      </c>
      <c r="C251">
        <v>185.06899999999999</v>
      </c>
      <c r="D251" s="21">
        <v>318.78399999999999</v>
      </c>
      <c r="E251" s="21">
        <v>124.18899999999999</v>
      </c>
      <c r="F251" s="13">
        <v>3.3760000000000001E-3</v>
      </c>
    </row>
    <row r="252" spans="1:6" x14ac:dyDescent="0.25">
      <c r="A252" s="1">
        <v>41973</v>
      </c>
      <c r="B252" s="13">
        <v>8.0900000000000004E-4</v>
      </c>
      <c r="C252">
        <v>189.72399999999999</v>
      </c>
      <c r="D252" s="21">
        <v>316.99400000000003</v>
      </c>
      <c r="E252" s="21">
        <v>128.167</v>
      </c>
      <c r="F252" s="13">
        <v>3.3470000000000001E-3</v>
      </c>
    </row>
    <row r="253" spans="1:6" x14ac:dyDescent="0.25">
      <c r="A253" s="1">
        <v>42004</v>
      </c>
      <c r="B253" s="13">
        <v>8.0900000000000004E-4</v>
      </c>
      <c r="C253">
        <v>192.31100000000001</v>
      </c>
      <c r="D253" s="21">
        <v>311.53100000000001</v>
      </c>
      <c r="E253" s="21">
        <v>126.348</v>
      </c>
      <c r="F253" s="13">
        <v>3.2850000000000002E-3</v>
      </c>
    </row>
    <row r="254" spans="1:6" x14ac:dyDescent="0.25">
      <c r="A254" s="1">
        <v>42035</v>
      </c>
      <c r="B254" s="13">
        <v>6.2700000000000006E-4</v>
      </c>
      <c r="C254">
        <v>202.48099999999999</v>
      </c>
      <c r="D254" s="21">
        <v>336.06099999999998</v>
      </c>
      <c r="E254" s="21">
        <v>135.14500000000001</v>
      </c>
      <c r="F254" s="13">
        <v>2.9820000000000003E-3</v>
      </c>
    </row>
    <row r="255" spans="1:6" x14ac:dyDescent="0.25">
      <c r="A255" s="1">
        <v>42063</v>
      </c>
      <c r="B255" s="13">
        <v>4.8200000000000001E-4</v>
      </c>
      <c r="C255">
        <v>215.643</v>
      </c>
      <c r="D255" s="21">
        <v>348.56700000000001</v>
      </c>
      <c r="E255" s="21">
        <v>144.869</v>
      </c>
      <c r="F255" s="13">
        <v>2.5509999999999999E-3</v>
      </c>
    </row>
    <row r="256" spans="1:6" x14ac:dyDescent="0.25">
      <c r="A256" s="1">
        <v>42094</v>
      </c>
      <c r="B256" s="13">
        <v>2.72E-4</v>
      </c>
      <c r="C256">
        <v>221.68600000000001</v>
      </c>
      <c r="D256" s="21">
        <v>358.85500000000002</v>
      </c>
      <c r="E256" s="21">
        <v>146.79300000000001</v>
      </c>
      <c r="F256" s="13">
        <v>2.124E-3</v>
      </c>
    </row>
    <row r="257" spans="1:6" x14ac:dyDescent="0.25">
      <c r="A257" s="1">
        <v>42124</v>
      </c>
      <c r="B257" s="13">
        <v>4.7000000000000004E-5</v>
      </c>
      <c r="C257">
        <v>217.459</v>
      </c>
      <c r="D257" s="21">
        <v>370.40199999999999</v>
      </c>
      <c r="E257" s="21">
        <v>146.88200000000001</v>
      </c>
      <c r="F257" s="13">
        <v>1.805E-3</v>
      </c>
    </row>
    <row r="258" spans="1:6" x14ac:dyDescent="0.25">
      <c r="A258" s="1">
        <v>42155</v>
      </c>
      <c r="B258" s="13">
        <v>-1.0399999999999999E-4</v>
      </c>
      <c r="C258">
        <v>223.02500000000001</v>
      </c>
      <c r="D258" s="21">
        <v>363.41699999999997</v>
      </c>
      <c r="E258" s="21">
        <v>148.41300000000001</v>
      </c>
      <c r="F258" s="13">
        <v>1.6539999999999999E-3</v>
      </c>
    </row>
    <row r="259" spans="1:6" x14ac:dyDescent="0.25">
      <c r="A259" s="1">
        <v>42185</v>
      </c>
      <c r="B259" s="13">
        <v>-1.3899999999999999E-4</v>
      </c>
      <c r="C259">
        <v>214.34899999999999</v>
      </c>
      <c r="D259" s="21">
        <v>348.30799999999999</v>
      </c>
      <c r="E259" s="21">
        <v>141.81399999999999</v>
      </c>
      <c r="F259" s="13">
        <v>1.6300000000000002E-3</v>
      </c>
    </row>
    <row r="260" spans="1:6" x14ac:dyDescent="0.25">
      <c r="A260" s="1">
        <v>42216</v>
      </c>
      <c r="B260" s="13">
        <v>-1.8700000000000002E-4</v>
      </c>
      <c r="C260">
        <v>220.04300000000001</v>
      </c>
      <c r="D260" s="21">
        <v>326.90699999999998</v>
      </c>
      <c r="E260" s="21">
        <v>147.18799999999999</v>
      </c>
      <c r="F260" s="13">
        <v>1.673E-3</v>
      </c>
    </row>
    <row r="261" spans="1:6" x14ac:dyDescent="0.25">
      <c r="A261" s="1">
        <v>42247</v>
      </c>
      <c r="B261" s="13">
        <v>-2.7700000000000001E-4</v>
      </c>
      <c r="C261">
        <v>202.61199999999999</v>
      </c>
      <c r="D261" s="21">
        <v>293.18599999999998</v>
      </c>
      <c r="E261" s="21">
        <v>134.76599999999999</v>
      </c>
      <c r="F261" s="13">
        <v>1.6130000000000001E-3</v>
      </c>
    </row>
    <row r="262" spans="1:6" x14ac:dyDescent="0.25">
      <c r="A262" s="1">
        <v>42277</v>
      </c>
      <c r="B262" s="13">
        <v>-3.6999999999999999E-4</v>
      </c>
      <c r="C262">
        <v>195.88200000000001</v>
      </c>
      <c r="D262" s="21">
        <v>285.44900000000001</v>
      </c>
      <c r="E262" s="21">
        <v>128.93100000000001</v>
      </c>
      <c r="F262" s="13">
        <v>1.5359999999999998E-3</v>
      </c>
    </row>
    <row r="263" spans="1:6" x14ac:dyDescent="0.25">
      <c r="A263" s="1">
        <v>42308</v>
      </c>
      <c r="B263" s="13">
        <v>-5.3600000000000002E-4</v>
      </c>
      <c r="C263">
        <v>213.624</v>
      </c>
      <c r="D263" s="21">
        <v>309.02199999999999</v>
      </c>
      <c r="E263" s="21">
        <v>140.125</v>
      </c>
      <c r="F263" s="13">
        <v>1.2790000000000002E-3</v>
      </c>
    </row>
    <row r="264" spans="1:6" x14ac:dyDescent="0.25">
      <c r="A264" s="1">
        <v>42338</v>
      </c>
      <c r="B264" s="13">
        <v>-8.7599999999999993E-4</v>
      </c>
      <c r="C264">
        <v>222.32300000000001</v>
      </c>
      <c r="D264" s="21">
        <v>310.60500000000002</v>
      </c>
      <c r="E264" s="21">
        <v>144.07300000000001</v>
      </c>
      <c r="F264" s="13">
        <v>7.8899999999999999E-4</v>
      </c>
    </row>
    <row r="265" spans="1:6" x14ac:dyDescent="0.25">
      <c r="A265" s="1">
        <v>42369</v>
      </c>
      <c r="B265" s="13">
        <v>-1.263E-3</v>
      </c>
      <c r="C265">
        <v>212.35300000000001</v>
      </c>
      <c r="D265" s="21">
        <v>295.25299999999999</v>
      </c>
      <c r="E265" s="21">
        <v>135.73599999999999</v>
      </c>
      <c r="F265" s="13">
        <v>5.8900000000000001E-4</v>
      </c>
    </row>
    <row r="266" spans="1:6" x14ac:dyDescent="0.25">
      <c r="A266" s="1">
        <v>42400</v>
      </c>
      <c r="B266" s="13">
        <v>-1.4610000000000001E-3</v>
      </c>
      <c r="C266">
        <v>200.43299999999999</v>
      </c>
      <c r="D266" s="21">
        <v>277.18299999999999</v>
      </c>
      <c r="E266" s="21">
        <v>127.452</v>
      </c>
      <c r="F266" s="13">
        <v>4.2400000000000001E-4</v>
      </c>
    </row>
    <row r="267" spans="1:6" x14ac:dyDescent="0.25">
      <c r="A267" s="1">
        <v>42429</v>
      </c>
      <c r="B267" s="13">
        <v>-1.8360000000000002E-3</v>
      </c>
      <c r="C267">
        <v>198.11699999999999</v>
      </c>
      <c r="D267" s="21">
        <v>275.58300000000003</v>
      </c>
      <c r="E267" s="21">
        <v>124.66500000000001</v>
      </c>
      <c r="F267" s="13">
        <v>-7.9000000000000009E-5</v>
      </c>
    </row>
    <row r="268" spans="1:6" x14ac:dyDescent="0.25">
      <c r="A268" s="1">
        <v>42460</v>
      </c>
      <c r="B268" s="13">
        <v>-2.2850000000000001E-3</v>
      </c>
      <c r="C268">
        <v>201.72200000000001</v>
      </c>
      <c r="D268" s="21">
        <v>297.53699999999998</v>
      </c>
      <c r="E268" s="21">
        <v>126.90900000000001</v>
      </c>
      <c r="F268" s="13">
        <v>-1.2400000000000001E-4</v>
      </c>
    </row>
    <row r="269" spans="1:6" x14ac:dyDescent="0.25">
      <c r="A269" s="1">
        <v>42490</v>
      </c>
      <c r="B269" s="13">
        <v>-2.4919999999999999E-3</v>
      </c>
      <c r="C269">
        <v>203.876</v>
      </c>
      <c r="D269" s="21">
        <v>297.63900000000001</v>
      </c>
      <c r="E269" s="21">
        <v>129.12899999999999</v>
      </c>
      <c r="F269" s="13">
        <v>-9.7999999999999997E-5</v>
      </c>
    </row>
    <row r="270" spans="1:6" x14ac:dyDescent="0.25">
      <c r="A270" s="1">
        <v>42521</v>
      </c>
      <c r="B270" s="13">
        <v>-2.5719999999999996E-3</v>
      </c>
      <c r="C270">
        <v>210.93299999999999</v>
      </c>
      <c r="D270" s="21">
        <v>294.79899999999998</v>
      </c>
      <c r="E270" s="21">
        <v>131.94399999999999</v>
      </c>
      <c r="F270" s="13">
        <v>-1.26E-4</v>
      </c>
    </row>
    <row r="271" spans="1:6" x14ac:dyDescent="0.25">
      <c r="A271" s="1">
        <v>42551</v>
      </c>
      <c r="B271" s="13">
        <v>-2.6790000000000004E-3</v>
      </c>
      <c r="C271">
        <v>209.001</v>
      </c>
      <c r="D271" s="21">
        <v>307.21600000000001</v>
      </c>
      <c r="E271" s="21">
        <v>125.425</v>
      </c>
      <c r="F271" s="13">
        <v>-2.8000000000000003E-4</v>
      </c>
    </row>
    <row r="272" spans="1:6" x14ac:dyDescent="0.25">
      <c r="A272" s="1">
        <v>42582</v>
      </c>
      <c r="B272" s="13">
        <v>-2.9449999999999997E-3</v>
      </c>
      <c r="C272">
        <v>216.40899999999999</v>
      </c>
      <c r="D272" s="21">
        <v>320.56900000000002</v>
      </c>
      <c r="E272" s="21">
        <v>130.26499999999999</v>
      </c>
      <c r="F272" s="13">
        <v>-5.6000000000000006E-4</v>
      </c>
    </row>
    <row r="273" spans="1:6" x14ac:dyDescent="0.25">
      <c r="A273" s="1">
        <v>42613</v>
      </c>
      <c r="B273" s="13">
        <v>-2.9820000000000003E-3</v>
      </c>
      <c r="C273">
        <v>217.464</v>
      </c>
      <c r="D273" s="21">
        <v>329.863</v>
      </c>
      <c r="E273" s="21">
        <v>131.35499999999999</v>
      </c>
      <c r="F273" s="13">
        <v>-4.8300000000000003E-4</v>
      </c>
    </row>
    <row r="274" spans="1:6" x14ac:dyDescent="0.25">
      <c r="A274" s="1">
        <v>42643</v>
      </c>
      <c r="B274" s="13">
        <v>-3.0159999999999996E-3</v>
      </c>
      <c r="C274">
        <v>216.66399999999999</v>
      </c>
      <c r="D274" s="21">
        <v>331.11700000000002</v>
      </c>
      <c r="E274" s="21">
        <v>131.238</v>
      </c>
      <c r="F274" s="13">
        <v>-5.71E-4</v>
      </c>
    </row>
    <row r="275" spans="1:6" x14ac:dyDescent="0.25">
      <c r="A275" s="1">
        <v>42674</v>
      </c>
      <c r="B275" s="13">
        <v>-3.0899999999999999E-3</v>
      </c>
      <c r="C275">
        <v>217.82</v>
      </c>
      <c r="D275" s="21">
        <v>340.26299999999998</v>
      </c>
      <c r="E275" s="21">
        <v>130.715</v>
      </c>
      <c r="F275" s="13">
        <v>-6.8800000000000003E-4</v>
      </c>
    </row>
    <row r="276" spans="1:6" x14ac:dyDescent="0.25">
      <c r="A276" s="1">
        <v>42704</v>
      </c>
      <c r="B276" s="13">
        <v>-3.1269999999999996E-3</v>
      </c>
      <c r="C276">
        <v>228.32599999999999</v>
      </c>
      <c r="D276" s="21">
        <v>335.43299999999999</v>
      </c>
      <c r="E276" s="21">
        <v>132.13399999999999</v>
      </c>
      <c r="F276" s="13">
        <v>-7.3999999999999999E-4</v>
      </c>
    </row>
    <row r="277" spans="1:6" x14ac:dyDescent="0.25">
      <c r="A277" s="1">
        <v>42735</v>
      </c>
      <c r="B277" s="13">
        <v>-3.1580000000000002E-3</v>
      </c>
      <c r="C277">
        <v>235.13</v>
      </c>
      <c r="D277" s="21">
        <v>338.10199999999998</v>
      </c>
      <c r="E277" s="21">
        <v>140.12299999999999</v>
      </c>
      <c r="F277" s="13">
        <v>-8.0400000000000003E-4</v>
      </c>
    </row>
    <row r="278" spans="1:6" x14ac:dyDescent="0.25">
      <c r="A278" s="1">
        <v>42766</v>
      </c>
      <c r="B278" s="13">
        <v>-3.2550000000000001E-3</v>
      </c>
      <c r="C278">
        <v>235.023</v>
      </c>
      <c r="D278" s="21">
        <v>348.041</v>
      </c>
      <c r="E278" s="21">
        <v>139.15600000000001</v>
      </c>
      <c r="F278" s="13">
        <v>-9.4499999999999998E-4</v>
      </c>
    </row>
    <row r="279" spans="1:6" x14ac:dyDescent="0.25">
      <c r="A279" s="1">
        <v>42794</v>
      </c>
      <c r="B279" s="13">
        <v>-3.2859999999999999E-3</v>
      </c>
      <c r="C279">
        <v>245.65799999999999</v>
      </c>
      <c r="D279" s="21">
        <v>364.80500000000001</v>
      </c>
      <c r="E279" s="21">
        <v>143.24100000000001</v>
      </c>
      <c r="F279" s="13">
        <v>-1.059E-3</v>
      </c>
    </row>
    <row r="280" spans="1:6" x14ac:dyDescent="0.25">
      <c r="A280" s="1">
        <v>42825</v>
      </c>
      <c r="B280" s="13">
        <v>-3.2929999999999999E-3</v>
      </c>
      <c r="C280">
        <v>246.661</v>
      </c>
      <c r="D280" s="21">
        <v>371.584</v>
      </c>
      <c r="E280" s="21">
        <v>148.41499999999999</v>
      </c>
      <c r="F280" s="13">
        <v>-1.096E-3</v>
      </c>
    </row>
    <row r="281" spans="1:6" x14ac:dyDescent="0.25">
      <c r="A281" s="1">
        <v>42855</v>
      </c>
      <c r="B281" s="13">
        <v>-3.3040000000000001E-3</v>
      </c>
      <c r="C281">
        <v>245.85400000000001</v>
      </c>
      <c r="D281" s="21">
        <v>372.95400000000001</v>
      </c>
      <c r="E281" s="21">
        <v>151.108</v>
      </c>
      <c r="F281" s="13">
        <v>-1.1899999999999999E-3</v>
      </c>
    </row>
    <row r="282" spans="1:6" x14ac:dyDescent="0.25">
      <c r="A282" s="1">
        <v>42886</v>
      </c>
      <c r="B282" s="13">
        <v>-3.2950000000000002E-3</v>
      </c>
      <c r="C282">
        <v>243.11799999999999</v>
      </c>
      <c r="D282" s="21">
        <v>371.84100000000001</v>
      </c>
      <c r="E282" s="21">
        <v>153.26</v>
      </c>
      <c r="F282" s="13">
        <v>-1.2720000000000001E-3</v>
      </c>
    </row>
    <row r="283" spans="1:6" x14ac:dyDescent="0.25">
      <c r="A283" s="1">
        <v>42916</v>
      </c>
      <c r="B283" s="13">
        <v>-3.3E-3</v>
      </c>
      <c r="C283">
        <v>240.619</v>
      </c>
      <c r="D283" s="21">
        <v>370.29899999999998</v>
      </c>
      <c r="E283" s="21">
        <v>149.30699999999999</v>
      </c>
      <c r="F283" s="13">
        <v>-1.4910000000000001E-3</v>
      </c>
    </row>
    <row r="284" spans="1:6" x14ac:dyDescent="0.25">
      <c r="A284" s="1">
        <v>42947</v>
      </c>
      <c r="B284" s="13">
        <v>-3.3040000000000001E-3</v>
      </c>
      <c r="C284">
        <v>238.34299999999999</v>
      </c>
      <c r="D284" s="21">
        <v>379.57600000000002</v>
      </c>
      <c r="E284" s="21">
        <v>149.12700000000001</v>
      </c>
      <c r="F284" s="13">
        <v>-1.5409999999999998E-3</v>
      </c>
    </row>
    <row r="285" spans="1:6" x14ac:dyDescent="0.25">
      <c r="A285" s="1">
        <v>42978</v>
      </c>
      <c r="B285" s="13">
        <v>-3.2910000000000001E-3</v>
      </c>
      <c r="C285">
        <v>236.691</v>
      </c>
      <c r="D285" s="21">
        <v>384.81099999999998</v>
      </c>
      <c r="E285" s="21">
        <v>148.24299999999999</v>
      </c>
      <c r="F285" s="13">
        <v>-1.5629999999999999E-3</v>
      </c>
    </row>
    <row r="286" spans="1:6" x14ac:dyDescent="0.25">
      <c r="A286" s="1">
        <v>43008</v>
      </c>
      <c r="B286" s="13">
        <v>-3.2940000000000001E-3</v>
      </c>
      <c r="C286">
        <v>243.375</v>
      </c>
      <c r="D286" s="21">
        <v>385.45299999999997</v>
      </c>
      <c r="E286" s="21">
        <v>154.1</v>
      </c>
      <c r="F286" s="13">
        <v>-1.683E-3</v>
      </c>
    </row>
    <row r="287" spans="1:6" x14ac:dyDescent="0.25">
      <c r="A287" s="1">
        <v>43039</v>
      </c>
      <c r="B287" s="13">
        <v>-3.2950000000000002E-3</v>
      </c>
      <c r="C287">
        <v>251.64599999999999</v>
      </c>
      <c r="D287" s="21">
        <v>404.87299999999999</v>
      </c>
      <c r="E287" s="21">
        <v>157.64599999999999</v>
      </c>
      <c r="F287" s="13">
        <v>-1.7979999999999999E-3</v>
      </c>
    </row>
    <row r="288" spans="1:6" x14ac:dyDescent="0.25">
      <c r="A288" s="1">
        <v>43069</v>
      </c>
      <c r="B288" s="13">
        <v>-3.29E-3</v>
      </c>
      <c r="C288">
        <v>251.191</v>
      </c>
      <c r="D288" s="21">
        <v>396.36399999999998</v>
      </c>
      <c r="E288" s="21">
        <v>153.95599999999999</v>
      </c>
      <c r="F288" s="13">
        <v>-1.89E-3</v>
      </c>
    </row>
    <row r="289" spans="1:6" x14ac:dyDescent="0.25">
      <c r="A289" s="1">
        <v>43100</v>
      </c>
      <c r="B289" s="13">
        <v>-3.2790000000000002E-3</v>
      </c>
      <c r="C289">
        <v>252.79599999999999</v>
      </c>
      <c r="D289" s="21">
        <v>407.70299999999997</v>
      </c>
      <c r="E289" s="21">
        <v>155.267</v>
      </c>
      <c r="F289" s="13">
        <v>-1.897E-3</v>
      </c>
    </row>
    <row r="290" spans="1:6" x14ac:dyDescent="0.25">
      <c r="A290" s="1">
        <v>43131</v>
      </c>
      <c r="B290" s="13">
        <v>-3.2850000000000002E-3</v>
      </c>
      <c r="C290">
        <v>256.541</v>
      </c>
      <c r="D290" s="21">
        <v>425.74599999999998</v>
      </c>
      <c r="E290" s="21">
        <v>158.06399999999999</v>
      </c>
      <c r="F290" s="13">
        <v>-1.887E-3</v>
      </c>
    </row>
    <row r="291" spans="1:6" x14ac:dyDescent="0.25">
      <c r="A291" s="1">
        <v>43159</v>
      </c>
      <c r="B291" s="13">
        <v>-3.2850000000000002E-3</v>
      </c>
      <c r="C291">
        <v>251.17500000000001</v>
      </c>
      <c r="D291" s="21">
        <v>414.80099999999999</v>
      </c>
      <c r="E291" s="21">
        <v>151.91900000000001</v>
      </c>
      <c r="F291" s="13">
        <v>-1.9120000000000001E-3</v>
      </c>
    </row>
    <row r="292" spans="1:6" x14ac:dyDescent="0.25">
      <c r="A292" s="1">
        <v>43190</v>
      </c>
      <c r="B292" s="13">
        <v>-3.2790000000000002E-3</v>
      </c>
      <c r="C292">
        <v>243.66300000000001</v>
      </c>
      <c r="D292" s="21">
        <v>403.71199999999999</v>
      </c>
      <c r="E292" s="21">
        <v>148.94499999999999</v>
      </c>
      <c r="F292" s="13">
        <v>-1.91E-3</v>
      </c>
    </row>
    <row r="293" spans="1:6" x14ac:dyDescent="0.25">
      <c r="A293" s="1">
        <v>43220</v>
      </c>
      <c r="B293" s="13">
        <v>-3.2850000000000002E-3</v>
      </c>
      <c r="C293">
        <v>250.87899999999999</v>
      </c>
      <c r="D293" s="21">
        <v>409.12900000000002</v>
      </c>
      <c r="E293" s="21">
        <v>156.48699999999999</v>
      </c>
      <c r="F293" s="13">
        <v>-1.897E-3</v>
      </c>
    </row>
    <row r="294" spans="1:6" x14ac:dyDescent="0.25">
      <c r="A294" s="1">
        <v>43251</v>
      </c>
      <c r="B294" s="13">
        <v>-3.2519999999999997E-3</v>
      </c>
      <c r="C294">
        <v>261.29700000000003</v>
      </c>
      <c r="D294" s="21">
        <v>408.459</v>
      </c>
      <c r="E294" s="21">
        <v>156.41900000000001</v>
      </c>
      <c r="F294" s="13">
        <v>-1.8799999999999999E-3</v>
      </c>
    </row>
    <row r="295" spans="1:6" x14ac:dyDescent="0.25">
      <c r="A295" s="1">
        <v>43281</v>
      </c>
      <c r="B295" s="13">
        <v>-3.2200000000000002E-3</v>
      </c>
      <c r="C295">
        <v>261.11599999999999</v>
      </c>
      <c r="D295" s="21">
        <v>391.40499999999997</v>
      </c>
      <c r="E295" s="21">
        <v>154.94800000000001</v>
      </c>
      <c r="F295" s="13">
        <v>-1.815E-3</v>
      </c>
    </row>
    <row r="296" spans="1:6" x14ac:dyDescent="0.25">
      <c r="A296" s="1">
        <v>43312</v>
      </c>
      <c r="B296" s="13">
        <v>-3.2069999999999998E-3</v>
      </c>
      <c r="C296">
        <v>268.69600000000003</v>
      </c>
      <c r="D296" s="21">
        <v>399.14800000000002</v>
      </c>
      <c r="E296" s="21">
        <v>159.20099999999999</v>
      </c>
      <c r="F296" s="13">
        <v>-1.7949999999999999E-3</v>
      </c>
    </row>
    <row r="297" spans="1:6" x14ac:dyDescent="0.25">
      <c r="A297" s="1">
        <v>43343</v>
      </c>
      <c r="B297" s="13">
        <v>-3.1900000000000001E-3</v>
      </c>
      <c r="C297">
        <v>273.55200000000002</v>
      </c>
      <c r="D297" s="21">
        <v>390.54199999999997</v>
      </c>
      <c r="E297" s="21">
        <v>154.82499999999999</v>
      </c>
      <c r="F297" s="13">
        <v>-1.6930000000000001E-3</v>
      </c>
    </row>
    <row r="298" spans="1:6" x14ac:dyDescent="0.25">
      <c r="A298" s="1">
        <v>43373</v>
      </c>
      <c r="B298" s="13">
        <v>-3.1879999999999999E-3</v>
      </c>
      <c r="C298">
        <v>275.54899999999998</v>
      </c>
      <c r="D298" s="21">
        <v>389.13799999999998</v>
      </c>
      <c r="E298" s="21">
        <v>155.53399999999999</v>
      </c>
      <c r="F298" s="13">
        <v>-1.6619999999999998E-3</v>
      </c>
    </row>
    <row r="299" spans="1:6" x14ac:dyDescent="0.25">
      <c r="A299" s="1">
        <v>43404</v>
      </c>
      <c r="B299" s="13">
        <v>-3.1769999999999997E-3</v>
      </c>
      <c r="C299">
        <v>261.72699999999998</v>
      </c>
      <c r="D299" s="21">
        <v>364.17099999999999</v>
      </c>
      <c r="E299" s="21">
        <v>146.369</v>
      </c>
      <c r="F299" s="13">
        <v>-1.5379999999999999E-3</v>
      </c>
    </row>
    <row r="300" spans="1:6" x14ac:dyDescent="0.25">
      <c r="A300" s="1">
        <v>43434</v>
      </c>
      <c r="B300" s="13">
        <v>-3.1640000000000001E-3</v>
      </c>
      <c r="C300">
        <v>264.887</v>
      </c>
      <c r="D300" s="21">
        <v>379.44600000000003</v>
      </c>
      <c r="E300" s="21">
        <v>145.053</v>
      </c>
      <c r="F300" s="13">
        <v>-1.474E-3</v>
      </c>
    </row>
    <row r="301" spans="1:6" x14ac:dyDescent="0.25">
      <c r="A301" s="1">
        <v>43465</v>
      </c>
      <c r="B301" s="13">
        <v>-3.1190000000000002E-3</v>
      </c>
      <c r="C301">
        <v>242.41200000000001</v>
      </c>
      <c r="D301" s="21">
        <v>365.87200000000001</v>
      </c>
      <c r="E301" s="21">
        <v>137.32499999999999</v>
      </c>
      <c r="F301" s="13">
        <v>-1.2870000000000002E-3</v>
      </c>
    </row>
    <row r="302" spans="1:6" x14ac:dyDescent="0.25">
      <c r="A302" s="1">
        <v>43496</v>
      </c>
      <c r="B302" s="13">
        <v>-3.0799999999999998E-3</v>
      </c>
      <c r="C302">
        <v>260.29399999999998</v>
      </c>
      <c r="D302" s="21">
        <v>396.416</v>
      </c>
      <c r="E302" s="21">
        <v>145.89699999999999</v>
      </c>
      <c r="F302" s="13">
        <v>-1.1590000000000001E-3</v>
      </c>
    </row>
    <row r="303" spans="1:6" x14ac:dyDescent="0.25">
      <c r="A303" s="1">
        <v>43524</v>
      </c>
      <c r="B303" s="13">
        <v>-3.0839999999999999E-3</v>
      </c>
      <c r="C303">
        <v>270.18099999999998</v>
      </c>
      <c r="D303" s="21">
        <v>400.36</v>
      </c>
      <c r="E303" s="21">
        <v>151.672</v>
      </c>
      <c r="F303" s="13">
        <v>-1.0839999999999999E-3</v>
      </c>
    </row>
    <row r="304" spans="1:6" x14ac:dyDescent="0.25">
      <c r="A304" s="1">
        <v>43555</v>
      </c>
      <c r="B304" s="13">
        <v>-3.0919999999999997E-3</v>
      </c>
      <c r="C304">
        <v>277.59399999999999</v>
      </c>
      <c r="D304" s="21">
        <v>409.41899999999998</v>
      </c>
      <c r="E304" s="21">
        <v>154.358</v>
      </c>
      <c r="F304" s="13">
        <v>-1.088E-3</v>
      </c>
    </row>
    <row r="305" spans="1:6" x14ac:dyDescent="0.25">
      <c r="A305" s="1">
        <v>43585</v>
      </c>
      <c r="B305" s="13">
        <v>-3.1050000000000001E-3</v>
      </c>
      <c r="C305">
        <v>287.988</v>
      </c>
      <c r="D305" s="21">
        <v>418.84</v>
      </c>
      <c r="E305" s="21">
        <v>160.69800000000001</v>
      </c>
      <c r="F305" s="13">
        <v>-1.122E-3</v>
      </c>
    </row>
    <row r="306" spans="1:6" x14ac:dyDescent="0.25">
      <c r="A306" s="1">
        <v>43616</v>
      </c>
      <c r="B306" s="13">
        <v>-3.1190000000000002E-3</v>
      </c>
      <c r="C306">
        <v>272.91800000000001</v>
      </c>
      <c r="D306" s="21">
        <v>390.66199999999998</v>
      </c>
      <c r="E306" s="21">
        <v>151.43700000000001</v>
      </c>
      <c r="F306" s="13">
        <v>-1.3389999999999999E-3</v>
      </c>
    </row>
    <row r="307" spans="1:6" x14ac:dyDescent="0.25">
      <c r="A307" s="1">
        <v>43646</v>
      </c>
      <c r="B307" s="13">
        <v>-3.2890000000000003E-3</v>
      </c>
      <c r="C307">
        <v>284.65600000000001</v>
      </c>
      <c r="D307" s="21">
        <v>406.13200000000001</v>
      </c>
      <c r="E307" s="21">
        <v>158.06299999999999</v>
      </c>
      <c r="F307" s="13">
        <v>-1.903E-3</v>
      </c>
    </row>
    <row r="308" spans="1:6" x14ac:dyDescent="0.25">
      <c r="A308" s="1">
        <v>43677</v>
      </c>
      <c r="B308" s="13">
        <v>-3.6489999999999999E-3</v>
      </c>
      <c r="C308">
        <v>292.59199999999998</v>
      </c>
      <c r="D308" s="21">
        <v>410.31799999999998</v>
      </c>
      <c r="E308" s="21">
        <v>158.19200000000001</v>
      </c>
      <c r="F308" s="13">
        <v>-2.833E-3</v>
      </c>
    </row>
    <row r="309" spans="1:6" x14ac:dyDescent="0.25">
      <c r="A309" s="1">
        <v>43708</v>
      </c>
      <c r="B309" s="13">
        <v>-4.0769999999999999E-3</v>
      </c>
      <c r="C309">
        <v>289.76900000000001</v>
      </c>
      <c r="D309" s="21">
        <v>394.61900000000003</v>
      </c>
      <c r="E309" s="21">
        <v>155.05099999999999</v>
      </c>
      <c r="F309" s="13">
        <v>-3.5630000000000002E-3</v>
      </c>
    </row>
    <row r="310" spans="1:6" x14ac:dyDescent="0.25">
      <c r="A310" s="1">
        <v>43738</v>
      </c>
      <c r="B310" s="13">
        <v>-4.176E-3</v>
      </c>
      <c r="C310">
        <v>298.935</v>
      </c>
      <c r="D310" s="21">
        <v>406.22800000000001</v>
      </c>
      <c r="E310" s="21">
        <v>161.41800000000001</v>
      </c>
      <c r="F310" s="13">
        <v>-3.3909999999999999E-3</v>
      </c>
    </row>
    <row r="311" spans="1:6" x14ac:dyDescent="0.25">
      <c r="A311" s="1">
        <v>43769</v>
      </c>
      <c r="B311" s="13">
        <v>-4.1289999999999999E-3</v>
      </c>
      <c r="C311">
        <v>299.55</v>
      </c>
      <c r="D311" s="21">
        <v>413.7</v>
      </c>
      <c r="E311" s="21">
        <v>163.32599999999999</v>
      </c>
      <c r="F311" s="13">
        <v>-3.0420000000000004E-3</v>
      </c>
    </row>
    <row r="312" spans="1:6" x14ac:dyDescent="0.25">
      <c r="A312" s="1">
        <v>43799</v>
      </c>
      <c r="B312" s="13">
        <v>-4.0130000000000001E-3</v>
      </c>
      <c r="C312">
        <v>311.536</v>
      </c>
      <c r="D312" s="21">
        <v>418.02</v>
      </c>
      <c r="E312" s="21">
        <v>167.79</v>
      </c>
      <c r="F312" s="13">
        <v>-2.7200000000000002E-3</v>
      </c>
    </row>
    <row r="313" spans="1:6" x14ac:dyDescent="0.25">
      <c r="A313" s="1">
        <v>43830</v>
      </c>
      <c r="B313" s="13">
        <v>-3.947E-3</v>
      </c>
      <c r="C313">
        <v>315.18099999999998</v>
      </c>
      <c r="D313" s="21">
        <v>441.24299999999999</v>
      </c>
      <c r="E313" s="21">
        <v>171.06299999999999</v>
      </c>
      <c r="F313" s="13">
        <v>-2.614E-3</v>
      </c>
    </row>
    <row r="314" spans="1:6" x14ac:dyDescent="0.25">
      <c r="A314" s="1">
        <v>43861</v>
      </c>
      <c r="B314" s="13">
        <v>-3.9110000000000004E-3</v>
      </c>
      <c r="C314">
        <v>317.30500000000001</v>
      </c>
      <c r="D314" s="21">
        <v>426.10300000000001</v>
      </c>
      <c r="E314" s="21">
        <v>167.91499999999999</v>
      </c>
      <c r="F314" s="13">
        <v>-2.5340000000000002E-3</v>
      </c>
    </row>
    <row r="315" spans="1:6" x14ac:dyDescent="0.25">
      <c r="A315" s="1">
        <v>43890</v>
      </c>
      <c r="B315" s="13">
        <v>-4.0889999999999998E-3</v>
      </c>
      <c r="C315">
        <v>293.06299999999999</v>
      </c>
      <c r="D315" s="21">
        <v>407.21600000000001</v>
      </c>
      <c r="E315" s="21">
        <v>154.952</v>
      </c>
      <c r="F315" s="13">
        <v>-2.8810000000000003E-3</v>
      </c>
    </row>
    <row r="316" spans="1:6" x14ac:dyDescent="0.25">
      <c r="A316" s="1">
        <v>43921</v>
      </c>
      <c r="B316" s="13">
        <v>-4.1660000000000004E-3</v>
      </c>
      <c r="C316">
        <v>254.55600000000001</v>
      </c>
      <c r="D316" s="21">
        <v>344.87200000000001</v>
      </c>
      <c r="E316" s="21">
        <v>129.65</v>
      </c>
      <c r="F316" s="13">
        <v>-2.6559999999999999E-3</v>
      </c>
    </row>
    <row r="317" spans="1:6" x14ac:dyDescent="0.25">
      <c r="A317" s="1">
        <v>43951</v>
      </c>
      <c r="B317" s="13">
        <v>-2.5409999999999999E-3</v>
      </c>
      <c r="C317">
        <v>282.86799999999999</v>
      </c>
      <c r="D317" s="21">
        <v>377.12299999999999</v>
      </c>
      <c r="E317" s="21">
        <v>138.44300000000001</v>
      </c>
      <c r="F317" s="13">
        <v>-1.0820000000000001E-3</v>
      </c>
    </row>
    <row r="318" spans="1:6" x14ac:dyDescent="0.25">
      <c r="A318" s="1">
        <v>43982</v>
      </c>
      <c r="B318" s="13">
        <v>-2.7200000000000002E-3</v>
      </c>
      <c r="C318">
        <v>291.98700000000002</v>
      </c>
      <c r="D318" s="21">
        <v>374.19499999999999</v>
      </c>
      <c r="E318" s="21">
        <v>145.21700000000001</v>
      </c>
      <c r="F318" s="13">
        <v>-8.1400000000000005E-4</v>
      </c>
    </row>
    <row r="319" spans="1:6" x14ac:dyDescent="0.25">
      <c r="A319" s="1">
        <v>44012</v>
      </c>
      <c r="B319" s="13">
        <v>-3.7599999999999999E-3</v>
      </c>
      <c r="C319">
        <v>296.82900000000001</v>
      </c>
      <c r="D319" s="21">
        <v>397.839</v>
      </c>
      <c r="E319" s="21">
        <v>151.589</v>
      </c>
      <c r="F319" s="13">
        <v>-1.475E-3</v>
      </c>
    </row>
    <row r="320" spans="1:6" x14ac:dyDescent="0.25">
      <c r="A320" s="1">
        <v>44043</v>
      </c>
      <c r="B320" s="13">
        <v>-4.4409999999999996E-3</v>
      </c>
      <c r="C320">
        <v>295.41899999999998</v>
      </c>
      <c r="D320" s="21">
        <v>411.63900000000001</v>
      </c>
      <c r="E320" s="21">
        <v>150.64599999999999</v>
      </c>
      <c r="F320" s="13">
        <v>-2.7889999999999998E-3</v>
      </c>
    </row>
    <row r="321" spans="1:6" x14ac:dyDescent="0.25">
      <c r="A321" s="1">
        <v>44074</v>
      </c>
      <c r="B321" s="13">
        <v>-4.797E-3</v>
      </c>
      <c r="C321">
        <v>311.613</v>
      </c>
      <c r="D321" s="21">
        <v>416.00599999999997</v>
      </c>
      <c r="E321" s="21">
        <v>155.929</v>
      </c>
      <c r="F321" s="13">
        <v>-3.5890000000000002E-3</v>
      </c>
    </row>
    <row r="322" spans="1:6" x14ac:dyDescent="0.25">
      <c r="A322" s="1">
        <v>44104</v>
      </c>
      <c r="B322" s="13">
        <v>-4.914E-3</v>
      </c>
      <c r="C322">
        <v>306.83999999999997</v>
      </c>
      <c r="D322" s="21">
        <v>417.46699999999998</v>
      </c>
      <c r="E322" s="21">
        <v>153.85400000000001</v>
      </c>
      <c r="F322" s="13">
        <v>-4.1460000000000004E-3</v>
      </c>
    </row>
    <row r="323" spans="1:6" x14ac:dyDescent="0.25">
      <c r="A323" s="1">
        <v>44135</v>
      </c>
      <c r="B323" s="13">
        <v>-5.091E-3</v>
      </c>
      <c r="C323">
        <v>299.42</v>
      </c>
      <c r="D323" s="21">
        <v>428.92099999999999</v>
      </c>
      <c r="E323" s="21">
        <v>145.71199999999999</v>
      </c>
      <c r="F323" s="13">
        <v>-4.6600000000000001E-3</v>
      </c>
    </row>
    <row r="324" spans="1:6" x14ac:dyDescent="0.25">
      <c r="A324" s="1">
        <v>44165</v>
      </c>
      <c r="B324" s="13">
        <v>-5.2090000000000001E-3</v>
      </c>
      <c r="C324">
        <v>328.85300000000001</v>
      </c>
      <c r="D324" s="21">
        <v>456.31</v>
      </c>
      <c r="E324" s="21">
        <v>169.24299999999999</v>
      </c>
      <c r="F324" s="13">
        <v>-4.8060000000000004E-3</v>
      </c>
    </row>
    <row r="325" spans="1:6" x14ac:dyDescent="0.25">
      <c r="A325" s="1">
        <v>44196</v>
      </c>
      <c r="B325" s="13">
        <v>-5.3810000000000004E-3</v>
      </c>
      <c r="C325">
        <v>335.13299999999998</v>
      </c>
      <c r="D325" s="21">
        <v>478.90499999999997</v>
      </c>
      <c r="E325" s="21">
        <v>172.78800000000001</v>
      </c>
      <c r="F325" s="13">
        <v>-4.9659999999999999E-3</v>
      </c>
    </row>
    <row r="326" spans="1:6" x14ac:dyDescent="0.25">
      <c r="A326" s="1">
        <v>44227</v>
      </c>
      <c r="B326" s="13">
        <v>-5.4720000000000003E-3</v>
      </c>
      <c r="C326">
        <v>334.16500000000002</v>
      </c>
      <c r="D326" s="21">
        <v>497.10199999999998</v>
      </c>
      <c r="E326" s="21">
        <v>170.971</v>
      </c>
      <c r="F326" s="13">
        <v>-5.0470000000000003E-3</v>
      </c>
    </row>
    <row r="327" spans="1:6" x14ac:dyDescent="0.25">
      <c r="A327" s="1">
        <v>44255</v>
      </c>
      <c r="B327" s="13">
        <v>-5.411E-3</v>
      </c>
      <c r="C327">
        <v>343.03800000000001</v>
      </c>
      <c r="D327" s="21">
        <v>501.358</v>
      </c>
      <c r="E327" s="21">
        <v>176.488</v>
      </c>
      <c r="F327" s="13">
        <v>-5.0090000000000004E-3</v>
      </c>
    </row>
    <row r="328" spans="1:6" x14ac:dyDescent="0.25">
      <c r="A328" s="1">
        <v>44286</v>
      </c>
      <c r="B328" s="13">
        <v>-5.391E-3</v>
      </c>
      <c r="C328">
        <v>366.06299999999999</v>
      </c>
      <c r="D328" s="21">
        <v>509.96100000000001</v>
      </c>
      <c r="E328" s="21">
        <v>188.17400000000001</v>
      </c>
      <c r="F328" s="13">
        <v>-4.8669999999999998E-3</v>
      </c>
    </row>
    <row r="329" spans="1:6" x14ac:dyDescent="0.25">
      <c r="A329" s="1">
        <v>44316</v>
      </c>
      <c r="B329" s="13">
        <v>-5.3820000000000005E-3</v>
      </c>
      <c r="C329">
        <v>374.029</v>
      </c>
      <c r="D329" s="21">
        <v>510.28399999999999</v>
      </c>
      <c r="E329" s="21">
        <v>192.44499999999999</v>
      </c>
      <c r="F329" s="13">
        <v>-4.8349999999999999E-3</v>
      </c>
    </row>
    <row r="330" spans="1:6" x14ac:dyDescent="0.25">
      <c r="A330" s="1">
        <v>44347</v>
      </c>
      <c r="B330" s="13">
        <v>-5.4010000000000004E-3</v>
      </c>
      <c r="C330">
        <v>373.56799999999998</v>
      </c>
      <c r="D330" s="21">
        <v>514.06799999999998</v>
      </c>
      <c r="E330" s="21">
        <v>197.376</v>
      </c>
      <c r="F330" s="13">
        <v>-4.8060000000000004E-3</v>
      </c>
    </row>
    <row r="331" spans="1:6" x14ac:dyDescent="0.25">
      <c r="A331" s="1">
        <v>44377</v>
      </c>
      <c r="B331" s="13">
        <v>-5.4290000000000007E-3</v>
      </c>
      <c r="C331">
        <v>390.88499999999999</v>
      </c>
      <c r="D331" s="21">
        <v>530.91200000000003</v>
      </c>
      <c r="E331" s="21">
        <v>199.816</v>
      </c>
      <c r="F331" s="13">
        <v>-4.8389999999999996E-3</v>
      </c>
    </row>
    <row r="332" spans="1:6" x14ac:dyDescent="0.25">
      <c r="A332" s="1">
        <v>44408</v>
      </c>
      <c r="B332" s="13">
        <v>-5.4479999999999997E-3</v>
      </c>
      <c r="C332">
        <v>397.92</v>
      </c>
      <c r="D332" s="21">
        <v>495.22399999999999</v>
      </c>
      <c r="E332" s="21">
        <v>203.55</v>
      </c>
      <c r="F332" s="13">
        <v>-4.9069999999999999E-3</v>
      </c>
    </row>
    <row r="333" spans="1:6" x14ac:dyDescent="0.25">
      <c r="A333" s="1">
        <v>44439</v>
      </c>
      <c r="B333" s="13">
        <v>-5.476E-3</v>
      </c>
      <c r="C333">
        <v>409.67200000000003</v>
      </c>
      <c r="D333" s="21">
        <v>510.49</v>
      </c>
      <c r="E333" s="21">
        <v>208.29499999999999</v>
      </c>
      <c r="F333" s="13">
        <v>-4.9819999999999994E-3</v>
      </c>
    </row>
    <row r="334" spans="1:6" x14ac:dyDescent="0.25">
      <c r="A334" s="1">
        <v>44469</v>
      </c>
      <c r="B334" s="13">
        <v>-5.45E-3</v>
      </c>
      <c r="C334">
        <v>399.947</v>
      </c>
      <c r="D334" s="21">
        <v>499.29700000000003</v>
      </c>
      <c r="E334" s="21">
        <v>201.179</v>
      </c>
      <c r="F334" s="13">
        <v>-4.9230000000000003E-3</v>
      </c>
    </row>
    <row r="335" spans="1:6" x14ac:dyDescent="0.25">
      <c r="A335" s="1">
        <v>44500</v>
      </c>
      <c r="B335" s="13">
        <v>-5.4979999999999994E-3</v>
      </c>
      <c r="C335">
        <v>423.221</v>
      </c>
      <c r="D335" s="21">
        <v>504.96199999999999</v>
      </c>
      <c r="E335" s="21">
        <v>210.05099999999999</v>
      </c>
      <c r="F335" s="13">
        <v>-4.7679999999999997E-3</v>
      </c>
    </row>
    <row r="336" spans="1:6" x14ac:dyDescent="0.25">
      <c r="A336" s="1">
        <v>44530</v>
      </c>
      <c r="B336" s="13">
        <v>-5.6740000000000002E-3</v>
      </c>
      <c r="C336">
        <v>425.58600000000001</v>
      </c>
      <c r="D336" s="21">
        <v>498.00299999999999</v>
      </c>
      <c r="E336" s="21">
        <v>203.011</v>
      </c>
      <c r="F336" s="13">
        <v>-4.8700000000000002E-3</v>
      </c>
    </row>
    <row r="337" spans="1:6" x14ac:dyDescent="0.25">
      <c r="A337" s="1">
        <v>44561</v>
      </c>
      <c r="B337" s="13">
        <v>-5.8199999999999997E-3</v>
      </c>
      <c r="C337">
        <v>439.24900000000002</v>
      </c>
      <c r="D337" s="21">
        <v>502.17200000000003</v>
      </c>
      <c r="E337" s="21">
        <v>213.095</v>
      </c>
      <c r="F337" s="13">
        <v>-5.0200000000000002E-3</v>
      </c>
    </row>
    <row r="338" spans="1:6" x14ac:dyDescent="0.25">
      <c r="A338" s="1">
        <v>44592</v>
      </c>
      <c r="B338" s="13">
        <v>-5.6010000000000001E-3</v>
      </c>
      <c r="C338">
        <v>422.02</v>
      </c>
      <c r="D338" s="21">
        <v>499.786</v>
      </c>
      <c r="E338" s="21">
        <v>203.81</v>
      </c>
      <c r="F338" s="13">
        <v>-4.7670000000000004E-3</v>
      </c>
    </row>
    <row r="339" spans="1:6" x14ac:dyDescent="0.25">
      <c r="A339" s="1">
        <v>44620</v>
      </c>
      <c r="B339" s="13">
        <v>-5.3149999999999994E-3</v>
      </c>
      <c r="C339">
        <v>410.541</v>
      </c>
      <c r="D339" s="21">
        <v>483.89800000000002</v>
      </c>
      <c r="E339" s="21">
        <v>193.149</v>
      </c>
      <c r="F339" s="13">
        <v>-3.3530000000000001E-3</v>
      </c>
    </row>
    <row r="340" spans="1:6" x14ac:dyDescent="0.25">
      <c r="A340" s="1">
        <v>44651</v>
      </c>
      <c r="B340" s="13">
        <v>-4.9540000000000001E-3</v>
      </c>
      <c r="C340">
        <v>425.80700000000002</v>
      </c>
      <c r="D340" s="21">
        <v>477.45400000000001</v>
      </c>
      <c r="E340" s="21">
        <v>193.398</v>
      </c>
      <c r="F340" s="13">
        <v>-2.3739999999999998E-3</v>
      </c>
    </row>
    <row r="341" spans="1:6" x14ac:dyDescent="0.25">
      <c r="A341" s="1">
        <v>44681</v>
      </c>
      <c r="B341" s="13">
        <v>-4.4790000000000003E-3</v>
      </c>
      <c r="C341">
        <v>411.78800000000001</v>
      </c>
      <c r="D341" s="21">
        <v>475.55599999999998</v>
      </c>
      <c r="E341" s="21">
        <v>189.90899999999999</v>
      </c>
      <c r="F341" s="13">
        <v>1.3100000000000001E-4</v>
      </c>
    </row>
    <row r="342" spans="1:6" x14ac:dyDescent="0.25">
      <c r="A342" s="1">
        <v>44712</v>
      </c>
      <c r="B342" s="13">
        <v>-3.8569999999999998E-3</v>
      </c>
      <c r="C342">
        <v>405.83</v>
      </c>
      <c r="D342" s="21">
        <v>470.38200000000001</v>
      </c>
      <c r="E342" s="21">
        <v>189.61199999999999</v>
      </c>
      <c r="F342" s="13">
        <v>2.8660000000000001E-3</v>
      </c>
    </row>
    <row r="343" spans="1:6" x14ac:dyDescent="0.25">
      <c r="A343" s="1">
        <v>44742</v>
      </c>
      <c r="B343" s="13">
        <v>-2.392E-3</v>
      </c>
      <c r="C343">
        <v>379.82400000000001</v>
      </c>
      <c r="D343" s="21">
        <v>449.96199999999999</v>
      </c>
      <c r="E343" s="21">
        <v>172.446</v>
      </c>
      <c r="F343" s="13">
        <v>8.5220000000000001E-3</v>
      </c>
    </row>
    <row r="344" spans="1:6" x14ac:dyDescent="0.25">
      <c r="A344" s="1">
        <v>44773</v>
      </c>
      <c r="B344" s="13">
        <v>3.6600000000000001E-4</v>
      </c>
      <c r="C344">
        <v>420.35399999999998</v>
      </c>
      <c r="D344" s="21">
        <v>460.214</v>
      </c>
      <c r="E344" s="21">
        <v>186.44900000000001</v>
      </c>
      <c r="F344" s="13">
        <v>9.9150000000000002E-3</v>
      </c>
    </row>
    <row r="345" spans="1:6" x14ac:dyDescent="0.25">
      <c r="A345" s="1">
        <v>44804</v>
      </c>
      <c r="B345" s="13">
        <v>3.947E-3</v>
      </c>
      <c r="C345">
        <v>408.428</v>
      </c>
      <c r="D345" s="21">
        <v>468.61599999999999</v>
      </c>
      <c r="E345" s="21">
        <v>176.14699999999999</v>
      </c>
      <c r="F345" s="13">
        <v>1.2495000000000001E-2</v>
      </c>
    </row>
    <row r="346" spans="1:6" x14ac:dyDescent="0.25">
      <c r="A346" s="1">
        <v>44834</v>
      </c>
      <c r="B346" s="13">
        <v>1.0109E-2</v>
      </c>
      <c r="C346">
        <v>380.25400000000002</v>
      </c>
      <c r="D346" s="21">
        <v>424.61599999999999</v>
      </c>
      <c r="E346" s="21">
        <v>164.464</v>
      </c>
      <c r="F346" s="13">
        <v>2.2330000000000003E-2</v>
      </c>
    </row>
    <row r="347" spans="1:6" x14ac:dyDescent="0.25">
      <c r="A347" s="1">
        <v>44865</v>
      </c>
      <c r="B347" s="13">
        <v>1.4277E-2</v>
      </c>
      <c r="C347">
        <v>403.97399999999999</v>
      </c>
      <c r="D347" s="21">
        <v>407.81</v>
      </c>
      <c r="E347" s="21">
        <v>177.38200000000001</v>
      </c>
      <c r="F347" s="13">
        <v>2.6293999999999998E-2</v>
      </c>
    </row>
    <row r="348" spans="1:6" x14ac:dyDescent="0.25">
      <c r="A348" s="1">
        <v>44895</v>
      </c>
      <c r="B348" s="13">
        <v>1.8252000000000001E-2</v>
      </c>
      <c r="C348">
        <v>414.73200000000003</v>
      </c>
      <c r="D348" s="21">
        <v>449.512</v>
      </c>
      <c r="E348" s="21">
        <v>191.87200000000001</v>
      </c>
      <c r="F348" s="13">
        <v>2.8282999999999999E-2</v>
      </c>
    </row>
    <row r="349" spans="1:6" x14ac:dyDescent="0.25">
      <c r="A349" s="1">
        <v>44926</v>
      </c>
      <c r="B349" s="13">
        <v>2.0635000000000001E-2</v>
      </c>
      <c r="C349">
        <v>383.12900000000002</v>
      </c>
      <c r="D349" s="21">
        <v>427.58</v>
      </c>
      <c r="E349" s="21">
        <v>185.977</v>
      </c>
      <c r="F349" s="13">
        <v>3.0180999999999999E-2</v>
      </c>
    </row>
    <row r="350" spans="1:6" x14ac:dyDescent="0.25">
      <c r="A350" s="1">
        <v>44957</v>
      </c>
      <c r="B350" s="13">
        <v>2.3449000000000001E-2</v>
      </c>
      <c r="C350">
        <v>403.13600000000002</v>
      </c>
      <c r="D350" s="21">
        <v>453.35599999999999</v>
      </c>
      <c r="E350" s="21">
        <v>201.785</v>
      </c>
      <c r="F350" s="13">
        <v>3.3370000000000004E-2</v>
      </c>
    </row>
    <row r="351" spans="1:6" x14ac:dyDescent="0.25">
      <c r="A351" s="1">
        <v>44985</v>
      </c>
      <c r="B351" s="13">
        <v>2.6402999999999999E-2</v>
      </c>
      <c r="C351">
        <v>402.92399999999998</v>
      </c>
      <c r="D351" s="21">
        <v>434.17399999999998</v>
      </c>
      <c r="E351" s="21">
        <v>206.15700000000001</v>
      </c>
      <c r="F351" s="13">
        <v>3.5335999999999999E-2</v>
      </c>
    </row>
    <row r="352" spans="1:6" x14ac:dyDescent="0.25">
      <c r="A352" s="1">
        <v>45016</v>
      </c>
      <c r="B352" s="13">
        <v>2.9106E-2</v>
      </c>
      <c r="C352">
        <v>405.45299999999997</v>
      </c>
      <c r="D352" s="21">
        <v>436.63900000000001</v>
      </c>
      <c r="E352" s="21">
        <v>207.48699999999999</v>
      </c>
      <c r="F352" s="13">
        <v>3.6465999999999998E-2</v>
      </c>
    </row>
    <row r="353" spans="1:6" x14ac:dyDescent="0.25">
      <c r="A353" s="1">
        <v>45046</v>
      </c>
      <c r="B353" s="13">
        <v>3.1669999999999997E-2</v>
      </c>
      <c r="C353">
        <v>406.00200000000001</v>
      </c>
      <c r="D353" s="21">
        <v>424.82799999999997</v>
      </c>
      <c r="E353" s="21">
        <v>211.05699999999999</v>
      </c>
      <c r="F353" s="13">
        <v>3.7436999999999998E-2</v>
      </c>
    </row>
    <row r="354" spans="1:6" x14ac:dyDescent="0.25">
      <c r="A354" s="1">
        <v>45077</v>
      </c>
      <c r="B354" s="13">
        <v>3.3663999999999999E-2</v>
      </c>
      <c r="C354">
        <v>416.238</v>
      </c>
      <c r="D354" s="21">
        <v>432.54199999999997</v>
      </c>
      <c r="E354" s="21">
        <v>205.82400000000001</v>
      </c>
      <c r="F354" s="13">
        <v>3.8618E-2</v>
      </c>
    </row>
    <row r="355" spans="1:6" x14ac:dyDescent="0.25">
      <c r="A355" s="1">
        <v>45107</v>
      </c>
      <c r="B355" s="13">
        <v>3.5359000000000002E-2</v>
      </c>
      <c r="C355">
        <v>431.33699999999999</v>
      </c>
      <c r="D355" s="21">
        <v>438.71899999999999</v>
      </c>
      <c r="E355" s="21">
        <v>212.73599999999999</v>
      </c>
      <c r="F355" s="13">
        <v>4.0072999999999998E-2</v>
      </c>
    </row>
    <row r="356" spans="1:6" x14ac:dyDescent="0.25">
      <c r="A356" s="1">
        <v>45138</v>
      </c>
      <c r="B356" s="13">
        <v>3.6718000000000001E-2</v>
      </c>
      <c r="C356">
        <v>441.15699999999998</v>
      </c>
      <c r="D356" s="21">
        <v>461.14800000000002</v>
      </c>
      <c r="E356" s="21">
        <v>216.363</v>
      </c>
      <c r="F356" s="13">
        <v>4.1489999999999999E-2</v>
      </c>
    </row>
    <row r="357" spans="1:6" x14ac:dyDescent="0.25">
      <c r="A357" s="1">
        <v>45169</v>
      </c>
      <c r="B357" s="13">
        <v>3.7803000000000003E-2</v>
      </c>
      <c r="C357">
        <v>437.44400000000002</v>
      </c>
      <c r="F357" s="13">
        <v>4.0730000000000002E-2</v>
      </c>
    </row>
    <row r="358" spans="1:6" x14ac:dyDescent="0.25">
      <c r="A358" s="1">
        <v>45199</v>
      </c>
      <c r="B358" s="13">
        <v>3.8800000000000001E-2</v>
      </c>
      <c r="C358">
        <v>429.089</v>
      </c>
      <c r="F358" s="13">
        <v>4.1492000000000001E-2</v>
      </c>
    </row>
    <row r="359" spans="1:6" x14ac:dyDescent="0.25">
      <c r="A359" s="1">
        <v>45230</v>
      </c>
      <c r="B359" s="13">
        <v>3.9676000000000003E-2</v>
      </c>
      <c r="C359">
        <v>417.32900000000001</v>
      </c>
      <c r="F359" s="13">
        <v>4.1599999999999998E-2</v>
      </c>
    </row>
    <row r="360" spans="1:6" x14ac:dyDescent="0.25">
      <c r="A360" s="1">
        <v>45260</v>
      </c>
      <c r="B360" s="13">
        <v>3.9716000000000001E-2</v>
      </c>
      <c r="C360">
        <v>442.18900000000002</v>
      </c>
      <c r="F360" s="13">
        <v>4.0221E-2</v>
      </c>
    </row>
    <row r="361" spans="1:6" x14ac:dyDescent="0.25">
      <c r="A361" s="1">
        <v>45291</v>
      </c>
      <c r="B361" s="13">
        <v>3.9330999999999998E-2</v>
      </c>
      <c r="C361">
        <v>458.20699999999999</v>
      </c>
      <c r="F361" s="13">
        <v>3.6699000000000002E-2</v>
      </c>
    </row>
    <row r="362" spans="1:6" x14ac:dyDescent="0.25">
      <c r="A362" s="1">
        <v>45322</v>
      </c>
      <c r="B362" s="13">
        <v>3.9253000000000003E-2</v>
      </c>
      <c r="C362">
        <v>471.56099999999998</v>
      </c>
      <c r="F362" s="13">
        <v>3.6091999999999999E-2</v>
      </c>
    </row>
    <row r="363" spans="1:6" x14ac:dyDescent="0.25">
      <c r="A363" s="1">
        <v>45351</v>
      </c>
      <c r="B363" s="13">
        <v>3.9232000000000003E-2</v>
      </c>
      <c r="C363">
        <v>493.416</v>
      </c>
      <c r="F363" s="13">
        <v>3.6705000000000002E-2</v>
      </c>
    </row>
    <row r="364" spans="1:6" x14ac:dyDescent="0.25">
      <c r="A364" s="1">
        <v>45382</v>
      </c>
      <c r="B364" s="13">
        <v>3.9224000000000002E-2</v>
      </c>
      <c r="C364">
        <v>510.286</v>
      </c>
      <c r="F364" s="13">
        <v>3.7162000000000001E-2</v>
      </c>
    </row>
    <row r="365" spans="1:6" x14ac:dyDescent="0.25">
      <c r="A365" s="1">
        <v>45412</v>
      </c>
      <c r="B365" s="13">
        <v>3.8864000000000003E-2</v>
      </c>
      <c r="C365">
        <v>496.27100000000002</v>
      </c>
      <c r="F365" s="13">
        <v>3.7025000000000002E-2</v>
      </c>
    </row>
    <row r="366" spans="1:6" x14ac:dyDescent="0.25">
      <c r="A366" s="1">
        <v>45443</v>
      </c>
      <c r="B366" s="13">
        <v>3.8136999999999997E-2</v>
      </c>
      <c r="C366">
        <v>510.62200000000001</v>
      </c>
      <c r="F366" s="13">
        <v>3.6821E-2</v>
      </c>
    </row>
    <row r="367" spans="1:6" x14ac:dyDescent="0.25">
      <c r="A367" s="1">
        <v>45473</v>
      </c>
      <c r="B367" s="13">
        <v>3.7245E-2</v>
      </c>
      <c r="C367">
        <v>527.74599999999998</v>
      </c>
      <c r="F367" s="13">
        <v>3.6496000000000001E-2</v>
      </c>
    </row>
    <row r="368" spans="1:6" x14ac:dyDescent="0.25">
      <c r="A368" s="1">
        <v>45504</v>
      </c>
      <c r="B368" s="13">
        <v>3.6847999999999999E-2</v>
      </c>
      <c r="C368">
        <v>531.90899999999999</v>
      </c>
      <c r="F368" s="13">
        <v>3.5258999999999999E-2</v>
      </c>
    </row>
    <row r="369" spans="1:6" x14ac:dyDescent="0.25">
      <c r="A369" s="1">
        <v>45535</v>
      </c>
      <c r="B369" s="13">
        <v>3.5476000000000001E-2</v>
      </c>
      <c r="C369">
        <v>533.73500000000001</v>
      </c>
      <c r="F369" s="13">
        <v>3.1661000000000002E-2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Statico</vt:lpstr>
      <vt:lpstr>PAC</vt:lpstr>
      <vt:lpstr>dati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Coletti Paolo</dc:creator>
  <cp:lastModifiedBy>Coletti Paolo</cp:lastModifiedBy>
  <dcterms:created xsi:type="dcterms:W3CDTF">2024-09-05T11:12:53Z</dcterms:created>
  <dcterms:modified xsi:type="dcterms:W3CDTF">2024-10-10T09:29:03Z</dcterms:modified>
</cp:coreProperties>
</file>