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Videolezione OBS\"/>
    </mc:Choice>
  </mc:AlternateContent>
  <xr:revisionPtr revIDLastSave="0" documentId="13_ncr:1_{C891FF4D-E9B0-45FD-93C0-A8B003FE13A9}" xr6:coauthVersionLast="47" xr6:coauthVersionMax="47" xr10:uidLastSave="{00000000-0000-0000-0000-000000000000}"/>
  <bookViews>
    <workbookView xWindow="-120" yWindow="-120" windowWidth="29040" windowHeight="15720" xr2:uid="{987B0710-8AA2-4922-826D-20486D2EEF04}"/>
  </bookViews>
  <sheets>
    <sheet name="ETF" sheetId="1" r:id="rId1"/>
    <sheet name="AZION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 s="1"/>
  <c r="E7" i="3" s="1"/>
  <c r="D12" i="3"/>
  <c r="D11" i="3"/>
  <c r="D10" i="3"/>
  <c r="D9" i="3"/>
  <c r="G7" i="3"/>
  <c r="G6" i="3"/>
  <c r="G5" i="3"/>
  <c r="G4" i="3"/>
  <c r="E4" i="3"/>
  <c r="H3" i="3"/>
  <c r="H4" i="3" s="1"/>
  <c r="E3" i="3"/>
  <c r="H2" i="3"/>
  <c r="E2" i="3"/>
  <c r="H4" i="1"/>
  <c r="H5" i="1" s="1"/>
  <c r="G7" i="1"/>
  <c r="G6" i="1"/>
  <c r="G5" i="1"/>
  <c r="G4" i="1"/>
  <c r="D11" i="1"/>
  <c r="H3" i="1"/>
  <c r="H2" i="1"/>
  <c r="D12" i="1"/>
  <c r="D10" i="1"/>
  <c r="D9" i="1"/>
  <c r="E2" i="1"/>
  <c r="E4" i="1"/>
  <c r="E3" i="1"/>
  <c r="E5" i="1"/>
  <c r="E6" i="1" s="1"/>
  <c r="H5" i="3" l="1"/>
  <c r="E8" i="3"/>
  <c r="E9" i="3"/>
  <c r="E10" i="3" s="1"/>
  <c r="H6" i="3"/>
  <c r="H6" i="1"/>
  <c r="H7" i="1" s="1"/>
  <c r="E7" i="1"/>
  <c r="H7" i="3" l="1"/>
  <c r="E11" i="3"/>
  <c r="E12" i="3" s="1"/>
  <c r="E9" i="1"/>
  <c r="E8" i="1"/>
  <c r="E14" i="3" l="1"/>
  <c r="E16" i="3" s="1"/>
  <c r="K1" i="3"/>
  <c r="E11" i="1"/>
  <c r="E10" i="1"/>
  <c r="E12" i="1" l="1"/>
  <c r="K1" i="1" l="1"/>
  <c r="E14" i="1"/>
</calcChain>
</file>

<file path=xl/sharedStrings.xml><?xml version="1.0" encoding="utf-8"?>
<sst xmlns="http://schemas.openxmlformats.org/spreadsheetml/2006/main" count="44" uniqueCount="25">
  <si>
    <t>Prezzo di carico</t>
  </si>
  <si>
    <t>Rendimento medio annuo</t>
  </si>
  <si>
    <t>Anni permanenza</t>
  </si>
  <si>
    <t>Non faccio nulla</t>
  </si>
  <si>
    <t>Pago tasse</t>
  </si>
  <si>
    <t>Percentuale in obb gov</t>
  </si>
  <si>
    <t>Pago commissioni</t>
  </si>
  <si>
    <t>Commissioni percentuale</t>
  </si>
  <si>
    <t>Commissioni fisse</t>
  </si>
  <si>
    <t>Valore di carico</t>
  </si>
  <si>
    <t>Prezzo 31/12/2022</t>
  </si>
  <si>
    <t>Prezzo adesso</t>
  </si>
  <si>
    <t>Quantità</t>
  </si>
  <si>
    <t>Avevo al 31/12/22</t>
  </si>
  <si>
    <t>Investito ora</t>
  </si>
  <si>
    <t>Avrei ora</t>
  </si>
  <si>
    <t>con un valore di carico</t>
  </si>
  <si>
    <t>Applico commi 112-113</t>
  </si>
  <si>
    <t>Guadagno</t>
  </si>
  <si>
    <t>Applico commi 107-108</t>
  </si>
  <si>
    <t>Avevo media dic 22</t>
  </si>
  <si>
    <t>Prezzo medio dic 22</t>
  </si>
  <si>
    <t>Quante minusvalenze ho</t>
  </si>
  <si>
    <t>Guadagno con minus</t>
  </si>
  <si>
    <t>non utilizzate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</si>
</sst>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10]"/>
    <numFmt numFmtId="165" formatCode="#,##0\ [$€-410]"/>
    <numFmt numFmtId="166" formatCode="#,##0\ [$€-1];[Red]\-#,##0\ [$€-1]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1" fillId="0" borderId="0" xfId="0" applyFont="1"/>
    <xf numFmtId="164" fontId="0" fillId="0" borderId="0" xfId="0" applyNumberFormat="1"/>
    <xf numFmtId="10" fontId="0" fillId="2" borderId="0" xfId="0" applyNumberFormat="1" applyFill="1"/>
    <xf numFmtId="164" fontId="0" fillId="3" borderId="0" xfId="0" applyNumberFormat="1" applyFill="1"/>
    <xf numFmtId="165" fontId="0" fillId="0" borderId="0" xfId="0" applyNumberFormat="1"/>
    <xf numFmtId="0" fontId="0" fillId="3" borderId="0" xfId="0" applyFill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045-476A-4FEA-96DD-08030F8920C1}">
  <dimension ref="A1:Z32"/>
  <sheetViews>
    <sheetView tabSelected="1" workbookViewId="0">
      <selection activeCell="H14" sqref="H14"/>
    </sheetView>
  </sheetViews>
  <sheetFormatPr defaultRowHeight="15" x14ac:dyDescent="0.25"/>
  <cols>
    <col min="1" max="1" width="24.140625" bestFit="1" customWidth="1"/>
    <col min="2" max="2" width="7.28515625" customWidth="1"/>
    <col min="4" max="4" width="22.42578125" bestFit="1" customWidth="1"/>
    <col min="5" max="5" width="11.5703125" bestFit="1" customWidth="1"/>
    <col min="7" max="7" width="22.85546875" customWidth="1"/>
    <col min="8" max="8" width="10.5703125" bestFit="1" customWidth="1"/>
    <col min="11" max="11" width="8.7109375" bestFit="1" customWidth="1"/>
    <col min="12" max="14" width="6.140625" bestFit="1" customWidth="1"/>
    <col min="15" max="21" width="7.7109375" bestFit="1" customWidth="1"/>
    <col min="22" max="26" width="8.7109375" bestFit="1" customWidth="1"/>
  </cols>
  <sheetData>
    <row r="1" spans="1:26" x14ac:dyDescent="0.25">
      <c r="A1" t="s">
        <v>12</v>
      </c>
      <c r="B1" s="2">
        <v>78</v>
      </c>
      <c r="D1" s="4" t="s">
        <v>17</v>
      </c>
      <c r="G1" s="4" t="s">
        <v>3</v>
      </c>
      <c r="K1" s="5">
        <f>E12-H7</f>
        <v>88.305031887855876</v>
      </c>
      <c r="L1" s="1">
        <v>0.01</v>
      </c>
      <c r="M1" s="1">
        <v>0.02</v>
      </c>
      <c r="N1" s="1">
        <v>0.03</v>
      </c>
      <c r="O1" s="1">
        <v>0.04</v>
      </c>
      <c r="P1" s="1">
        <v>0.05</v>
      </c>
      <c r="Q1" s="1">
        <v>0.06</v>
      </c>
      <c r="R1" s="1">
        <v>7.0000000000000007E-2</v>
      </c>
      <c r="S1" s="1">
        <v>0.08</v>
      </c>
      <c r="T1" s="1">
        <v>0.09</v>
      </c>
      <c r="U1" s="1">
        <v>0.1</v>
      </c>
      <c r="V1" s="1">
        <v>0.11</v>
      </c>
      <c r="W1" s="1">
        <v>0.12</v>
      </c>
      <c r="X1" s="1">
        <v>0.13</v>
      </c>
      <c r="Y1" s="1">
        <v>0.14000000000000001</v>
      </c>
      <c r="Z1" s="1">
        <v>0.15</v>
      </c>
    </row>
    <row r="2" spans="1:26" x14ac:dyDescent="0.25">
      <c r="A2" t="s">
        <v>0</v>
      </c>
      <c r="B2" s="2">
        <v>169.72200000000001</v>
      </c>
      <c r="D2" t="s">
        <v>9</v>
      </c>
      <c r="E2" s="5">
        <f>B1*B2</f>
        <v>13238.316000000001</v>
      </c>
      <c r="G2" t="s">
        <v>9</v>
      </c>
      <c r="H2" s="5">
        <f>B1*B2</f>
        <v>13238.316000000001</v>
      </c>
      <c r="K2">
        <v>0</v>
      </c>
      <c r="L2" s="8">
        <f t="dataTable" ref="L2:Z32" dt2D="1" dtr="1" r1="B5" r2="B7"/>
        <v>507.55330884067007</v>
      </c>
      <c r="M2" s="8">
        <v>507.55330884067007</v>
      </c>
      <c r="N2" s="8">
        <v>507.55330884067007</v>
      </c>
      <c r="O2" s="8">
        <v>507.55330884067007</v>
      </c>
      <c r="P2" s="8">
        <v>507.55330884067007</v>
      </c>
      <c r="Q2" s="8">
        <v>507.55330884067007</v>
      </c>
      <c r="R2" s="8">
        <v>507.55330884067007</v>
      </c>
      <c r="S2" s="8">
        <v>507.55330884067007</v>
      </c>
      <c r="T2" s="8">
        <v>507.55330884067007</v>
      </c>
      <c r="U2" s="8">
        <v>507.55330884067007</v>
      </c>
      <c r="V2" s="8">
        <v>507.55330884067007</v>
      </c>
      <c r="W2" s="8">
        <v>507.55330884067007</v>
      </c>
      <c r="X2" s="8">
        <v>507.55330884067007</v>
      </c>
      <c r="Y2" s="8">
        <v>507.55330884067007</v>
      </c>
      <c r="Z2" s="8">
        <v>507.55330884067007</v>
      </c>
    </row>
    <row r="3" spans="1:26" x14ac:dyDescent="0.25">
      <c r="A3" t="s">
        <v>5</v>
      </c>
      <c r="B3" s="3">
        <v>0</v>
      </c>
      <c r="D3" t="s">
        <v>13</v>
      </c>
      <c r="E3" s="5">
        <f>B1*B4</f>
        <v>17404.14</v>
      </c>
      <c r="G3" t="s">
        <v>14</v>
      </c>
      <c r="H3" s="5">
        <f>B1*B6</f>
        <v>18708.3</v>
      </c>
      <c r="K3">
        <v>1</v>
      </c>
      <c r="L3" s="8">
        <v>503.21843122515565</v>
      </c>
      <c r="M3" s="8">
        <v>498.88355360964124</v>
      </c>
      <c r="N3" s="8">
        <v>494.54867599412682</v>
      </c>
      <c r="O3" s="8">
        <v>490.21379837861605</v>
      </c>
      <c r="P3" s="8">
        <v>485.87892076310163</v>
      </c>
      <c r="Q3" s="8">
        <v>481.54404314759086</v>
      </c>
      <c r="R3" s="8">
        <v>477.20916553207644</v>
      </c>
      <c r="S3" s="8">
        <v>472.87428791656203</v>
      </c>
      <c r="T3" s="8">
        <v>468.53941030104397</v>
      </c>
      <c r="U3" s="8">
        <v>464.2045326855332</v>
      </c>
      <c r="V3" s="8">
        <v>459.86965507002242</v>
      </c>
      <c r="W3" s="8">
        <v>455.534777454508</v>
      </c>
      <c r="X3" s="8">
        <v>451.19989983899359</v>
      </c>
      <c r="Y3" s="8">
        <v>446.86502222347917</v>
      </c>
      <c r="Z3" s="8">
        <v>442.53014460796476</v>
      </c>
    </row>
    <row r="4" spans="1:26" x14ac:dyDescent="0.25">
      <c r="A4" t="s">
        <v>10</v>
      </c>
      <c r="B4" s="2">
        <v>223.13</v>
      </c>
      <c r="D4" t="s">
        <v>15</v>
      </c>
      <c r="E4" s="5">
        <f>B1*B6</f>
        <v>18708.3</v>
      </c>
      <c r="G4" t="str">
        <f>"Investito tra "&amp;B7&amp;" anni"</f>
        <v>Investito tra 10 anni</v>
      </c>
      <c r="H4" s="5">
        <f>H3*(1+B5)^B7</f>
        <v>36802.057737580377</v>
      </c>
      <c r="K4">
        <v>2</v>
      </c>
      <c r="L4" s="8">
        <v>498.8402048334865</v>
      </c>
      <c r="M4" s="8">
        <v>490.04040327398616</v>
      </c>
      <c r="N4" s="8">
        <v>481.15390416219088</v>
      </c>
      <c r="O4" s="8">
        <v>472.18070749807521</v>
      </c>
      <c r="P4" s="8">
        <v>463.12081328165368</v>
      </c>
      <c r="Q4" s="8">
        <v>453.97422151291903</v>
      </c>
      <c r="R4" s="8">
        <v>444.74093219187853</v>
      </c>
      <c r="S4" s="8">
        <v>435.4209453185249</v>
      </c>
      <c r="T4" s="8">
        <v>426.01426089285815</v>
      </c>
      <c r="U4" s="8">
        <v>416.52087891488918</v>
      </c>
      <c r="V4" s="8">
        <v>406.94079938459618</v>
      </c>
      <c r="W4" s="8">
        <v>397.2740223020046</v>
      </c>
      <c r="X4" s="8">
        <v>387.52054766709989</v>
      </c>
      <c r="Y4" s="8">
        <v>377.68037547988206</v>
      </c>
      <c r="Z4" s="8">
        <v>367.75350574035838</v>
      </c>
    </row>
    <row r="5" spans="1:26" x14ac:dyDescent="0.25">
      <c r="A5" t="s">
        <v>1</v>
      </c>
      <c r="B5" s="3">
        <v>7.0000000000000007E-2</v>
      </c>
      <c r="D5" t="s">
        <v>4</v>
      </c>
      <c r="E5" s="5">
        <f>B1*(B4-B2)*14%</f>
        <v>583.21535999999992</v>
      </c>
      <c r="G5" t="str">
        <f>"Tasse tra "&amp;B7&amp;" anni"</f>
        <v>Tasse tra 10 anni</v>
      </c>
      <c r="H5" s="5">
        <f>(H4-H2)*(26%*(1-$B$3)+12.5%*$B$3)</f>
        <v>6126.5728517708985</v>
      </c>
      <c r="K5">
        <v>3</v>
      </c>
      <c r="L5" s="8">
        <v>494.41819617789952</v>
      </c>
      <c r="M5" s="8">
        <v>481.0203899316366</v>
      </c>
      <c r="N5" s="8">
        <v>467.35728917529923</v>
      </c>
      <c r="O5" s="8">
        <v>453.4262929823235</v>
      </c>
      <c r="P5" s="8">
        <v>439.22480042613461</v>
      </c>
      <c r="Q5" s="8">
        <v>424.75021058017592</v>
      </c>
      <c r="R5" s="8">
        <v>409.99992251786898</v>
      </c>
      <c r="S5" s="8">
        <v>394.97133531264262</v>
      </c>
      <c r="T5" s="8">
        <v>379.66184803793294</v>
      </c>
      <c r="U5" s="8">
        <v>364.06885976716876</v>
      </c>
      <c r="V5" s="8">
        <v>348.18976957378618</v>
      </c>
      <c r="W5" s="8">
        <v>332.02197653119583</v>
      </c>
      <c r="X5" s="8">
        <v>315.56287971285929</v>
      </c>
      <c r="Y5" s="8">
        <v>298.80987819217989</v>
      </c>
      <c r="Z5" s="8">
        <v>281.76037104260467</v>
      </c>
    </row>
    <row r="6" spans="1:26" x14ac:dyDescent="0.25">
      <c r="A6" t="s">
        <v>11</v>
      </c>
      <c r="B6" s="2">
        <v>239.85</v>
      </c>
      <c r="D6" t="s">
        <v>6</v>
      </c>
      <c r="E6" s="5">
        <f>B9+B8*E5</f>
        <v>4.1664307200000001</v>
      </c>
      <c r="G6" t="str">
        <f>"Commissioni tra "&amp;B7&amp;" anni"</f>
        <v>Commissioni tra 10 anni</v>
      </c>
      <c r="H6" s="5">
        <f>$B$9+H4*$B$8</f>
        <v>76.604115475160754</v>
      </c>
      <c r="K6">
        <v>4</v>
      </c>
      <c r="L6" s="8">
        <v>489.95196743575798</v>
      </c>
      <c r="M6" s="8">
        <v>471.81997632242201</v>
      </c>
      <c r="N6" s="8">
        <v>453.14677573879453</v>
      </c>
      <c r="O6" s="8">
        <v>433.92170188593082</v>
      </c>
      <c r="P6" s="8">
        <v>414.13398692784176</v>
      </c>
      <c r="Q6" s="8">
        <v>393.77275899146116</v>
      </c>
      <c r="R6" s="8">
        <v>372.8270421666748</v>
      </c>
      <c r="S6" s="8">
        <v>351.285756506295</v>
      </c>
      <c r="T6" s="8">
        <v>329.13771802606425</v>
      </c>
      <c r="U6" s="8">
        <v>306.37163870468794</v>
      </c>
      <c r="V6" s="8">
        <v>282.97612648377617</v>
      </c>
      <c r="W6" s="8">
        <v>258.93968526790559</v>
      </c>
      <c r="X6" s="8">
        <v>234.25071492456118</v>
      </c>
      <c r="Y6" s="8">
        <v>208.89751128420539</v>
      </c>
      <c r="Z6" s="8">
        <v>182.86826614019446</v>
      </c>
    </row>
    <row r="7" spans="1:26" x14ac:dyDescent="0.25">
      <c r="A7" t="s">
        <v>2</v>
      </c>
      <c r="B7" s="2">
        <v>10</v>
      </c>
      <c r="D7" t="s">
        <v>14</v>
      </c>
      <c r="E7" s="5">
        <f>B6*B1-E5-E6</f>
        <v>18120.91820928</v>
      </c>
      <c r="G7" t="str">
        <f>"Netto tra "&amp;B7&amp;" anni"</f>
        <v>Netto tra 10 anni</v>
      </c>
      <c r="H7" s="7">
        <f>H4-H5-H6</f>
        <v>30598.880770334315</v>
      </c>
      <c r="K7">
        <v>5</v>
      </c>
      <c r="L7" s="8">
        <v>485.44107640619768</v>
      </c>
      <c r="M7" s="8">
        <v>462.43555444103185</v>
      </c>
      <c r="N7" s="8">
        <v>438.50994689920117</v>
      </c>
      <c r="O7" s="8">
        <v>413.63692714568606</v>
      </c>
      <c r="P7" s="8">
        <v>387.78863275462936</v>
      </c>
      <c r="Q7" s="8">
        <v>360.93666030743043</v>
      </c>
      <c r="R7" s="8">
        <v>333.0520601909011</v>
      </c>
      <c r="S7" s="8">
        <v>304.10533139543622</v>
      </c>
      <c r="T7" s="8">
        <v>274.06641631312959</v>
      </c>
      <c r="U7" s="8">
        <v>242.90469553594812</v>
      </c>
      <c r="V7" s="8">
        <v>210.58898265386233</v>
      </c>
      <c r="W7" s="8">
        <v>177.08751905300596</v>
      </c>
      <c r="X7" s="8">
        <v>142.36796871379556</v>
      </c>
      <c r="Y7" s="8">
        <v>106.39741300910464</v>
      </c>
      <c r="Z7" s="8">
        <v>69.142345502412354</v>
      </c>
    </row>
    <row r="8" spans="1:26" x14ac:dyDescent="0.25">
      <c r="A8" t="s">
        <v>7</v>
      </c>
      <c r="B8" s="6">
        <v>2E-3</v>
      </c>
      <c r="D8" t="s">
        <v>16</v>
      </c>
      <c r="E8" s="5">
        <f>B1*B4*E7/E4</f>
        <v>16857.704732277034</v>
      </c>
      <c r="H8" s="5"/>
      <c r="K8">
        <v>6</v>
      </c>
      <c r="L8" s="8">
        <v>480.88507646633661</v>
      </c>
      <c r="M8" s="8">
        <v>452.86344412201288</v>
      </c>
      <c r="N8" s="8">
        <v>423.43401319441182</v>
      </c>
      <c r="O8" s="8">
        <v>392.54076141583209</v>
      </c>
      <c r="P8" s="8">
        <v>360.12601087275834</v>
      </c>
      <c r="Q8" s="8">
        <v>326.13039570235196</v>
      </c>
      <c r="R8" s="8">
        <v>290.4928294768215</v>
      </c>
      <c r="S8" s="8">
        <v>253.1504722757054</v>
      </c>
      <c r="T8" s="8">
        <v>214.03869744603071</v>
      </c>
      <c r="U8" s="8">
        <v>173.09105805034051</v>
      </c>
      <c r="V8" s="8">
        <v>130.23925300267001</v>
      </c>
      <c r="W8" s="8">
        <v>85.413092892325949</v>
      </c>
      <c r="X8" s="8">
        <v>38.540465495629178</v>
      </c>
      <c r="Y8" s="8">
        <v>-10.452699024499452</v>
      </c>
      <c r="Z8" s="8">
        <v>-61.642463231022703</v>
      </c>
    </row>
    <row r="9" spans="1:26" x14ac:dyDescent="0.25">
      <c r="A9" t="s">
        <v>8</v>
      </c>
      <c r="B9" s="2">
        <v>3</v>
      </c>
      <c r="D9" t="str">
        <f>"Investito tra "&amp;B7&amp;" anni"</f>
        <v>Investito tra 10 anni</v>
      </c>
      <c r="E9" s="5">
        <f>E7*(1+B5)^B7</f>
        <v>35646.588850718355</v>
      </c>
      <c r="H9" s="5"/>
      <c r="K9">
        <v>7</v>
      </c>
      <c r="L9" s="8">
        <v>476.28351652708443</v>
      </c>
      <c r="M9" s="8">
        <v>443.09989159661563</v>
      </c>
      <c r="N9" s="8">
        <v>407.90580147848596</v>
      </c>
      <c r="O9" s="8">
        <v>370.60074905678994</v>
      </c>
      <c r="P9" s="8">
        <v>331.08025789679959</v>
      </c>
      <c r="Q9" s="8">
        <v>289.23575522097235</v>
      </c>
      <c r="R9" s="8">
        <v>244.95445261275381</v>
      </c>
      <c r="S9" s="8">
        <v>198.11922442639843</v>
      </c>
      <c r="T9" s="8">
        <v>148.60848388088925</v>
      </c>
      <c r="U9" s="8">
        <v>96.296056816176133</v>
      </c>
      <c r="V9" s="8">
        <v>41.051053089839115</v>
      </c>
      <c r="W9" s="8">
        <v>-17.262264407640032</v>
      </c>
      <c r="X9" s="8">
        <v>-78.784613140902366</v>
      </c>
      <c r="Y9" s="8">
        <v>-143.66182674281299</v>
      </c>
      <c r="Z9" s="8">
        <v>-212.04499327448139</v>
      </c>
    </row>
    <row r="10" spans="1:26" x14ac:dyDescent="0.25">
      <c r="D10" t="str">
        <f>"Tasse tra "&amp;B7&amp;" anni"</f>
        <v>Tasse tra 10 anni</v>
      </c>
      <c r="E10" s="5">
        <f>(E9-E8)*(26%*(1-$B$3)+12.5%*$B$3)</f>
        <v>4885.109870794744</v>
      </c>
      <c r="H10" s="5"/>
      <c r="K10">
        <v>8</v>
      </c>
      <c r="L10" s="8">
        <v>471.63594098843168</v>
      </c>
      <c r="M10" s="8">
        <v>433.14106802070819</v>
      </c>
      <c r="N10" s="8">
        <v>391.91174341107762</v>
      </c>
      <c r="O10" s="8">
        <v>347.78313620337576</v>
      </c>
      <c r="P10" s="8">
        <v>300.58221727203636</v>
      </c>
      <c r="Q10" s="8">
        <v>250.12743631071135</v>
      </c>
      <c r="R10" s="8">
        <v>196.22838936820699</v>
      </c>
      <c r="S10" s="8">
        <v>138.68547674915317</v>
      </c>
      <c r="T10" s="8">
        <v>77.289551094883791</v>
      </c>
      <c r="U10" s="8">
        <v>11.821555458584044</v>
      </c>
      <c r="V10" s="8">
        <v>-57.947848813397286</v>
      </c>
      <c r="W10" s="8">
        <v>-132.25866458359087</v>
      </c>
      <c r="X10" s="8">
        <v>-211.36195200018847</v>
      </c>
      <c r="Y10" s="8">
        <v>-295.52023234170338</v>
      </c>
      <c r="Z10" s="8">
        <v>-385.00790282445814</v>
      </c>
    </row>
    <row r="11" spans="1:26" x14ac:dyDescent="0.25">
      <c r="D11" t="str">
        <f>"Commissioni tra "&amp;B7&amp;" anni"</f>
        <v>Commissioni tra 10 anni</v>
      </c>
      <c r="E11" s="5">
        <f>$B$9+E9*$B$8</f>
        <v>74.293177701436719</v>
      </c>
      <c r="K11">
        <v>9</v>
      </c>
      <c r="L11" s="8">
        <v>466.9418896943971</v>
      </c>
      <c r="M11" s="8">
        <v>422.98306797328405</v>
      </c>
      <c r="N11" s="8">
        <v>375.43786360164813</v>
      </c>
      <c r="O11" s="8">
        <v>324.05281883582938</v>
      </c>
      <c r="P11" s="8">
        <v>268.55927461604006</v>
      </c>
      <c r="Q11" s="8">
        <v>208.67261826583126</v>
      </c>
      <c r="R11" s="8">
        <v>144.09150169653731</v>
      </c>
      <c r="S11" s="8">
        <v>74.497029257719987</v>
      </c>
      <c r="T11" s="8">
        <v>-0.44808564185223076</v>
      </c>
      <c r="U11" s="8">
        <v>-81.100396034758887</v>
      </c>
      <c r="V11" s="8">
        <v>-167.83662992600148</v>
      </c>
      <c r="W11" s="8">
        <v>-261.05463278067327</v>
      </c>
      <c r="X11" s="8">
        <v>-361.17434491117456</v>
      </c>
      <c r="Y11" s="8">
        <v>-468.63881472441426</v>
      </c>
      <c r="Z11" s="8">
        <v>-583.91524880693032</v>
      </c>
    </row>
    <row r="12" spans="1:26" x14ac:dyDescent="0.25">
      <c r="D12" t="str">
        <f>"Netto tra "&amp;B7&amp;" anni"</f>
        <v>Netto tra 10 anni</v>
      </c>
      <c r="E12" s="7">
        <f>E9-E10-E11</f>
        <v>30687.185802222171</v>
      </c>
      <c r="K12">
        <v>10</v>
      </c>
      <c r="L12" s="8">
        <v>462.20089788742553</v>
      </c>
      <c r="M12" s="8">
        <v>412.62190792490583</v>
      </c>
      <c r="N12" s="8">
        <v>358.46976739793899</v>
      </c>
      <c r="O12" s="8">
        <v>299.37328877358232</v>
      </c>
      <c r="P12" s="8">
        <v>234.93518482723812</v>
      </c>
      <c r="Q12" s="8">
        <v>164.73051113825932</v>
      </c>
      <c r="R12" s="8">
        <v>88.305031887855876</v>
      </c>
      <c r="S12" s="8">
        <v>5.1735059669808834</v>
      </c>
      <c r="T12" s="8">
        <v>-85.182109684908937</v>
      </c>
      <c r="U12" s="8">
        <v>-183.31454267744266</v>
      </c>
      <c r="V12" s="8">
        <v>-289.81317696098267</v>
      </c>
      <c r="W12" s="8">
        <v>-405.30611716140993</v>
      </c>
      <c r="X12" s="8">
        <v>-530.46234890059714</v>
      </c>
      <c r="Y12" s="8">
        <v>-665.9939986407262</v>
      </c>
      <c r="Z12" s="8">
        <v>-812.65869668679079</v>
      </c>
    </row>
    <row r="13" spans="1:26" x14ac:dyDescent="0.25">
      <c r="K13">
        <v>11</v>
      </c>
      <c r="L13" s="8">
        <v>457.41249616237474</v>
      </c>
      <c r="M13" s="8">
        <v>402.0535246755644</v>
      </c>
      <c r="N13" s="8">
        <v>340.99262830811858</v>
      </c>
      <c r="O13" s="8">
        <v>273.70657750884857</v>
      </c>
      <c r="P13" s="8">
        <v>199.62989054899663</v>
      </c>
      <c r="Q13" s="8">
        <v>118.15187758303364</v>
      </c>
      <c r="R13" s="8">
        <v>28.613509192557103</v>
      </c>
      <c r="S13" s="8">
        <v>-69.695899187026953</v>
      </c>
      <c r="T13" s="8">
        <v>-177.54219589182321</v>
      </c>
      <c r="U13" s="8">
        <v>-295.75010398438462</v>
      </c>
      <c r="V13" s="8">
        <v>-425.20714416981355</v>
      </c>
      <c r="W13" s="8">
        <v>-566.86777966781665</v>
      </c>
      <c r="X13" s="8">
        <v>-721.75779340863664</v>
      </c>
      <c r="Y13" s="8">
        <v>-890.97890830530378</v>
      </c>
      <c r="Z13" s="8">
        <v>-1075.7136617485958</v>
      </c>
    </row>
    <row r="14" spans="1:26" x14ac:dyDescent="0.25">
      <c r="D14" s="9" t="s">
        <v>18</v>
      </c>
      <c r="E14" s="5">
        <f>E12-H7</f>
        <v>88.305031887855876</v>
      </c>
      <c r="K14">
        <v>12</v>
      </c>
      <c r="L14" s="8">
        <v>452.57621042007668</v>
      </c>
      <c r="M14" s="8">
        <v>391.27377376123331</v>
      </c>
      <c r="N14" s="8">
        <v>322.99117504559763</v>
      </c>
      <c r="O14" s="8">
        <v>247.01319779351252</v>
      </c>
      <c r="P14" s="8">
        <v>162.55933155684397</v>
      </c>
      <c r="Q14" s="8">
        <v>68.778526014491945</v>
      </c>
      <c r="R14" s="8">
        <v>-35.256420091391192</v>
      </c>
      <c r="S14" s="8">
        <v>-150.55485675335512</v>
      </c>
      <c r="T14" s="8">
        <v>-278.21468985738466</v>
      </c>
      <c r="U14" s="8">
        <v>-419.4292214220186</v>
      </c>
      <c r="V14" s="8">
        <v>-575.49444777161989</v>
      </c>
      <c r="W14" s="8">
        <v>-747.81684167501226</v>
      </c>
      <c r="X14" s="8">
        <v>-937.92164570272871</v>
      </c>
      <c r="Y14" s="8">
        <v>-1147.4617053229304</v>
      </c>
      <c r="Z14" s="8">
        <v>-1378.2268715696846</v>
      </c>
    </row>
    <row r="15" spans="1:26" x14ac:dyDescent="0.25">
      <c r="K15">
        <v>13</v>
      </c>
      <c r="L15" s="8">
        <v>447.69156182036022</v>
      </c>
      <c r="M15" s="8">
        <v>380.2784278286199</v>
      </c>
      <c r="N15" s="8">
        <v>304.44967818520672</v>
      </c>
      <c r="O15" s="8">
        <v>219.25208288957947</v>
      </c>
      <c r="P15" s="8">
        <v>123.6352446150886</v>
      </c>
      <c r="Q15" s="8">
        <v>16.442773351838696</v>
      </c>
      <c r="R15" s="8">
        <v>-103.59724442524748</v>
      </c>
      <c r="S15" s="8">
        <v>-237.8825309249878</v>
      </c>
      <c r="T15" s="8">
        <v>-387.94770827983302</v>
      </c>
      <c r="U15" s="8">
        <v>-555.47625060343125</v>
      </c>
      <c r="V15" s="8">
        <v>-742.31335476963432</v>
      </c>
      <c r="W15" s="8">
        <v>-950.4797911230562</v>
      </c>
      <c r="X15" s="8">
        <v>-1182.1867987950245</v>
      </c>
      <c r="Y15" s="8">
        <v>-1439.8520939230366</v>
      </c>
      <c r="Z15" s="8">
        <v>-1726.117062863952</v>
      </c>
    </row>
    <row r="16" spans="1:26" x14ac:dyDescent="0.25">
      <c r="K16">
        <v>14</v>
      </c>
      <c r="L16" s="8">
        <v>442.75806673464103</v>
      </c>
      <c r="M16" s="8">
        <v>369.06317497734562</v>
      </c>
      <c r="N16" s="8">
        <v>285.35193641899968</v>
      </c>
      <c r="O16" s="8">
        <v>190.38052338948182</v>
      </c>
      <c r="P16" s="8">
        <v>82.764953326244722</v>
      </c>
      <c r="Q16" s="8">
        <v>-39.033124470581242</v>
      </c>
      <c r="R16" s="8">
        <v>-176.72192646245094</v>
      </c>
      <c r="S16" s="8">
        <v>-332.1964190303479</v>
      </c>
      <c r="T16" s="8">
        <v>-507.55669836029847</v>
      </c>
      <c r="U16" s="8">
        <v>-705.12798270298663</v>
      </c>
      <c r="V16" s="8">
        <v>-927.48234153740486</v>
      </c>
      <c r="W16" s="8">
        <v>-1177.4622945048613</v>
      </c>
      <c r="X16" s="8">
        <v>-1458.206421789364</v>
      </c>
      <c r="Y16" s="8">
        <v>-1773.1771369271446</v>
      </c>
      <c r="Z16" s="8">
        <v>-2126.1907828523545</v>
      </c>
    </row>
    <row r="17" spans="11:26" x14ac:dyDescent="0.25">
      <c r="K17">
        <v>15</v>
      </c>
      <c r="L17" s="8">
        <v>437.7752366980676</v>
      </c>
      <c r="M17" s="8">
        <v>357.62361706905358</v>
      </c>
      <c r="N17" s="8">
        <v>265.68126239981211</v>
      </c>
      <c r="O17" s="8">
        <v>160.35410150937605</v>
      </c>
      <c r="P17" s="8">
        <v>39.851147472953016</v>
      </c>
      <c r="Q17" s="8">
        <v>-97.83757616233197</v>
      </c>
      <c r="R17" s="8">
        <v>-254.9653362422614</v>
      </c>
      <c r="S17" s="8">
        <v>-434.05541818413622</v>
      </c>
      <c r="T17" s="8">
        <v>-637.93049754801177</v>
      </c>
      <c r="U17" s="8">
        <v>-869.74488801247207</v>
      </c>
      <c r="V17" s="8">
        <v>-1133.0199168496329</v>
      </c>
      <c r="W17" s="8">
        <v>-1431.6826982924686</v>
      </c>
      <c r="X17" s="8">
        <v>-1770.1085957729229</v>
      </c>
      <c r="Y17" s="8">
        <v>-2153.1676859518193</v>
      </c>
      <c r="Z17" s="8">
        <v>-2586.2755608390144</v>
      </c>
    </row>
    <row r="18" spans="11:26" x14ac:dyDescent="0.25">
      <c r="K18">
        <v>16</v>
      </c>
      <c r="L18" s="8">
        <v>432.74257836113247</v>
      </c>
      <c r="M18" s="8">
        <v>345.9552680025954</v>
      </c>
      <c r="N18" s="8">
        <v>245.42046816004222</v>
      </c>
      <c r="O18" s="8">
        <v>129.12662275407638</v>
      </c>
      <c r="P18" s="8">
        <v>-5.208348673004366</v>
      </c>
      <c r="Q18" s="8">
        <v>-160.17029495559109</v>
      </c>
      <c r="R18" s="8">
        <v>-338.68578470666398</v>
      </c>
      <c r="S18" s="8">
        <v>-544.06313727022643</v>
      </c>
      <c r="T18" s="8">
        <v>-780.03793866259366</v>
      </c>
      <c r="U18" s="8">
        <v>-1050.8234838529315</v>
      </c>
      <c r="V18" s="8">
        <v>-1361.1666254462325</v>
      </c>
      <c r="W18" s="8">
        <v>-1716.4095505345904</v>
      </c>
      <c r="X18" s="8">
        <v>-2122.5580523743702</v>
      </c>
      <c r="Y18" s="8">
        <v>-2586.3569118399464</v>
      </c>
      <c r="Z18" s="8">
        <v>-3115.3730555236834</v>
      </c>
    </row>
    <row r="19" spans="11:26" x14ac:dyDescent="0.25">
      <c r="K19">
        <v>17</v>
      </c>
      <c r="L19" s="8">
        <v>427.65959344082148</v>
      </c>
      <c r="M19" s="8">
        <v>334.05355195480297</v>
      </c>
      <c r="N19" s="8">
        <v>224.55185009308479</v>
      </c>
      <c r="O19" s="8">
        <v>96.650044848549442</v>
      </c>
      <c r="P19" s="8">
        <v>-52.520819626246521</v>
      </c>
      <c r="Q19" s="8">
        <v>-226.24297687644867</v>
      </c>
      <c r="R19" s="8">
        <v>-428.26666456356179</v>
      </c>
      <c r="S19" s="8">
        <v>-662.87147388321318</v>
      </c>
      <c r="T19" s="8">
        <v>-934.93504947752081</v>
      </c>
      <c r="U19" s="8">
        <v>-1250.0099392774137</v>
      </c>
      <c r="V19" s="8">
        <v>-1614.4094719884306</v>
      </c>
      <c r="W19" s="8">
        <v>-2035.3036250458099</v>
      </c>
      <c r="X19" s="8">
        <v>-2520.8259383340192</v>
      </c>
      <c r="Y19" s="8">
        <v>-3080.1926293524302</v>
      </c>
      <c r="Z19" s="8">
        <v>-3723.8351744110114</v>
      </c>
    </row>
    <row r="20" spans="11:26" x14ac:dyDescent="0.25">
      <c r="K20">
        <v>18</v>
      </c>
      <c r="L20" s="8">
        <v>422.52577867130458</v>
      </c>
      <c r="M20" s="8">
        <v>321.91380158606262</v>
      </c>
      <c r="N20" s="8">
        <v>203.05717348411417</v>
      </c>
      <c r="O20" s="8">
        <v>62.874403826815978</v>
      </c>
      <c r="P20" s="8">
        <v>-102.1989141271697</v>
      </c>
      <c r="Q20" s="8">
        <v>-296.28001971254707</v>
      </c>
      <c r="R20" s="8">
        <v>-524.11820601046202</v>
      </c>
      <c r="S20" s="8">
        <v>-791.18447742523131</v>
      </c>
      <c r="T20" s="8">
        <v>-1103.7729002657725</v>
      </c>
      <c r="U20" s="8">
        <v>-1469.1150402443745</v>
      </c>
      <c r="V20" s="8">
        <v>-1895.5090316502901</v>
      </c>
      <c r="W20" s="8">
        <v>-2392.4649884983228</v>
      </c>
      <c r="X20" s="8">
        <v>-2970.8686494683934</v>
      </c>
      <c r="Y20" s="8">
        <v>-3643.1653473166516</v>
      </c>
      <c r="Z20" s="8">
        <v>-4423.5666111314204</v>
      </c>
    </row>
    <row r="21" spans="11:26" x14ac:dyDescent="0.25">
      <c r="K21">
        <v>19</v>
      </c>
      <c r="L21" s="8">
        <v>417.34062575409916</v>
      </c>
      <c r="M21" s="8">
        <v>309.53125620994615</v>
      </c>
      <c r="N21" s="8">
        <v>180.91765657687574</v>
      </c>
      <c r="O21" s="8">
        <v>27.747737164205319</v>
      </c>
      <c r="P21" s="8">
        <v>-154.36091335312085</v>
      </c>
      <c r="Q21" s="8">
        <v>-370.51928511883307</v>
      </c>
      <c r="R21" s="8">
        <v>-626.67935535863944</v>
      </c>
      <c r="S21" s="8">
        <v>-929.76252125061001</v>
      </c>
      <c r="T21" s="8">
        <v>-1287.8061576249893</v>
      </c>
      <c r="U21" s="8">
        <v>-1710.1306513080053</v>
      </c>
      <c r="V21" s="8">
        <v>-2207.5295428749232</v>
      </c>
      <c r="W21" s="8">
        <v>-2792.4857155651989</v>
      </c>
      <c r="X21" s="8">
        <v>-3479.4169130502851</v>
      </c>
      <c r="Y21" s="8">
        <v>-4284.9542457958742</v>
      </c>
      <c r="Z21" s="8">
        <v>-5228.2577633599576</v>
      </c>
    </row>
    <row r="22" spans="11:26" x14ac:dyDescent="0.25">
      <c r="K22">
        <v>20</v>
      </c>
      <c r="L22" s="8">
        <v>412.1036213077241</v>
      </c>
      <c r="M22" s="8">
        <v>296.90105992629833</v>
      </c>
      <c r="N22" s="8">
        <v>158.11395416242522</v>
      </c>
      <c r="O22" s="8">
        <v>-8.7839961649078759</v>
      </c>
      <c r="P22" s="8">
        <v>-209.1310125403761</v>
      </c>
      <c r="Q22" s="8">
        <v>-449.21290644948022</v>
      </c>
      <c r="R22" s="8">
        <v>-736.41978516117524</v>
      </c>
      <c r="S22" s="8">
        <v>-1079.4268085820222</v>
      </c>
      <c r="T22" s="8">
        <v>-1488.4024081465177</v>
      </c>
      <c r="U22" s="8">
        <v>-1975.2478234780137</v>
      </c>
      <c r="V22" s="8">
        <v>-2553.8723103342927</v>
      </c>
      <c r="W22" s="8">
        <v>-3240.508929880074</v>
      </c>
      <c r="X22" s="8">
        <v>-4054.07645089773</v>
      </c>
      <c r="Y22" s="8">
        <v>-5016.5935900621989</v>
      </c>
      <c r="Z22" s="8">
        <v>-6153.6525884228176</v>
      </c>
    </row>
    <row r="23" spans="11:26" x14ac:dyDescent="0.25">
      <c r="K23">
        <v>21</v>
      </c>
      <c r="L23" s="8">
        <v>406.81424681687349</v>
      </c>
      <c r="M23" s="8">
        <v>284.01825971698418</v>
      </c>
      <c r="N23" s="8">
        <v>134.62614067553295</v>
      </c>
      <c r="O23" s="8">
        <v>-46.776998827182979</v>
      </c>
      <c r="P23" s="8">
        <v>-266.63961668701086</v>
      </c>
      <c r="Q23" s="8">
        <v>-532.62814505997812</v>
      </c>
      <c r="R23" s="8">
        <v>-853.84204504989611</v>
      </c>
      <c r="S23" s="8">
        <v>-1241.0642388999404</v>
      </c>
      <c r="T23" s="8">
        <v>-1707.0523212150001</v>
      </c>
      <c r="U23" s="8">
        <v>-2266.8767128650361</v>
      </c>
      <c r="V23" s="8">
        <v>-2938.3127822141832</v>
      </c>
      <c r="W23" s="8">
        <v>-3742.2949299127213</v>
      </c>
      <c r="X23" s="8">
        <v>-4703.4417286654061</v>
      </c>
      <c r="Y23" s="8">
        <v>-5850.6624425257905</v>
      </c>
      <c r="Z23" s="8">
        <v>-7217.8566372450441</v>
      </c>
    </row>
    <row r="24" spans="11:26" x14ac:dyDescent="0.25">
      <c r="K24">
        <v>22</v>
      </c>
      <c r="L24" s="8">
        <v>401.47197858112486</v>
      </c>
      <c r="M24" s="8">
        <v>270.87780350348476</v>
      </c>
      <c r="N24" s="8">
        <v>110.43369278404134</v>
      </c>
      <c r="O24" s="8">
        <v>-86.289721595952869</v>
      </c>
      <c r="P24" s="8">
        <v>-327.02365104095225</v>
      </c>
      <c r="Q24" s="8">
        <v>-621.0482979870867</v>
      </c>
      <c r="R24" s="8">
        <v>-979.48386313083756</v>
      </c>
      <c r="S24" s="8">
        <v>-1415.6326636433078</v>
      </c>
      <c r="T24" s="8">
        <v>-1945.3807264596107</v>
      </c>
      <c r="U24" s="8">
        <v>-2587.6684911907214</v>
      </c>
      <c r="V24" s="8">
        <v>-3365.0417060008622</v>
      </c>
      <c r="W24" s="8">
        <v>-4304.2952499492676</v>
      </c>
      <c r="X24" s="8">
        <v>-5437.2244925428531</v>
      </c>
      <c r="Y24" s="8">
        <v>-6801.5009343342972</v>
      </c>
      <c r="Z24" s="8">
        <v>-8441.691293390526</v>
      </c>
    </row>
    <row r="25" spans="11:26" x14ac:dyDescent="0.25">
      <c r="K25">
        <v>23</v>
      </c>
      <c r="L25" s="8">
        <v>396.07628766301423</v>
      </c>
      <c r="M25" s="8">
        <v>257.47453816571578</v>
      </c>
      <c r="N25" s="8">
        <v>85.515471455797524</v>
      </c>
      <c r="O25" s="8">
        <v>-127.3829532754753</v>
      </c>
      <c r="P25" s="8">
        <v>-390.42688711260416</v>
      </c>
      <c r="Q25" s="8">
        <v>-714.77366008983518</v>
      </c>
      <c r="R25" s="8">
        <v>-1113.9206084774487</v>
      </c>
      <c r="S25" s="8">
        <v>-1604.1665623661538</v>
      </c>
      <c r="T25" s="8">
        <v>-2205.1586881762778</v>
      </c>
      <c r="U25" s="8">
        <v>-2940.539447349016</v>
      </c>
      <c r="V25" s="8">
        <v>-3838.7108114041039</v>
      </c>
      <c r="W25" s="8">
        <v>-4933.7356083902414</v>
      </c>
      <c r="X25" s="8">
        <v>-6266.3990157244552</v>
      </c>
      <c r="Y25" s="8">
        <v>-7885.4568149960251</v>
      </c>
      <c r="Z25" s="8">
        <v>-9849.1011479579611</v>
      </c>
    </row>
    <row r="26" spans="11:26" x14ac:dyDescent="0.25">
      <c r="K26">
        <v>24</v>
      </c>
      <c r="L26" s="8">
        <v>390.62663983572929</v>
      </c>
      <c r="M26" s="8">
        <v>243.80320752119223</v>
      </c>
      <c r="N26" s="8">
        <v>59.849703487714578</v>
      </c>
      <c r="O26" s="8">
        <v>-170.11991422217397</v>
      </c>
      <c r="P26" s="8">
        <v>-457.00028498783649</v>
      </c>
      <c r="Q26" s="8">
        <v>-814.1225439187474</v>
      </c>
      <c r="R26" s="8">
        <v>-1257.7679259983124</v>
      </c>
      <c r="S26" s="8">
        <v>-1807.7831729867903</v>
      </c>
      <c r="T26" s="8">
        <v>-2488.3166664474265</v>
      </c>
      <c r="U26" s="8">
        <v>-3328.6974991231109</v>
      </c>
      <c r="V26" s="8">
        <v>-4364.4835184016556</v>
      </c>
      <c r="W26" s="8">
        <v>-5638.7088098441309</v>
      </c>
      <c r="X26" s="8">
        <v>-7203.3662269195192</v>
      </c>
      <c r="Y26" s="8">
        <v>-9121.1665189502528</v>
      </c>
      <c r="Z26" s="8">
        <v>-11467.622480710503</v>
      </c>
    </row>
    <row r="27" spans="11:26" x14ac:dyDescent="0.25">
      <c r="K27">
        <v>25</v>
      </c>
      <c r="L27" s="8">
        <v>385.12249553015863</v>
      </c>
      <c r="M27" s="8">
        <v>229.85845026377501</v>
      </c>
      <c r="N27" s="8">
        <v>33.413962480579357</v>
      </c>
      <c r="O27" s="8">
        <v>-214.56635360673681</v>
      </c>
      <c r="P27" s="8">
        <v>-526.9023527568279</v>
      </c>
      <c r="Q27" s="8">
        <v>-919.43236077740585</v>
      </c>
      <c r="R27" s="8">
        <v>-1411.6845557456254</v>
      </c>
      <c r="S27" s="8">
        <v>-2027.6891124570975</v>
      </c>
      <c r="T27" s="8">
        <v>-2796.958862762971</v>
      </c>
      <c r="U27" s="8">
        <v>-3755.6713560746284</v>
      </c>
      <c r="V27" s="8">
        <v>-4948.0912231690018</v>
      </c>
      <c r="W27" s="8">
        <v>-6428.2787954724918</v>
      </c>
      <c r="X27" s="8">
        <v>-8262.1391755701043</v>
      </c>
      <c r="Y27" s="8">
        <v>-10529.875581458153</v>
      </c>
      <c r="Z27" s="8">
        <v>-13328.922013375792</v>
      </c>
    </row>
    <row r="28" spans="11:26" x14ac:dyDescent="0.25">
      <c r="K28">
        <v>26</v>
      </c>
      <c r="L28" s="8">
        <v>379.56330978154074</v>
      </c>
      <c r="M28" s="8">
        <v>215.63479786120661</v>
      </c>
      <c r="N28" s="8">
        <v>6.1851492432397208</v>
      </c>
      <c r="O28" s="8">
        <v>-260.79065056669788</v>
      </c>
      <c r="P28" s="8">
        <v>-600.29952391427651</v>
      </c>
      <c r="Q28" s="8">
        <v>-1031.0607666475626</v>
      </c>
      <c r="R28" s="8">
        <v>-1576.3753495752608</v>
      </c>
      <c r="S28" s="8">
        <v>-2265.1875270850287</v>
      </c>
      <c r="T28" s="8">
        <v>-3133.3788567469164</v>
      </c>
      <c r="U28" s="8">
        <v>-4225.3425987212686</v>
      </c>
      <c r="V28" s="8">
        <v>-5595.8957754606963</v>
      </c>
      <c r="W28" s="8">
        <v>-7312.5971793762292</v>
      </c>
      <c r="X28" s="8">
        <v>-9458.5526075451635</v>
      </c>
      <c r="Y28" s="8">
        <v>-12135.803912717267</v>
      </c>
      <c r="Z28" s="8">
        <v>-15469.416475940961</v>
      </c>
    </row>
    <row r="29" spans="11:26" x14ac:dyDescent="0.25">
      <c r="K29">
        <v>27</v>
      </c>
      <c r="L29" s="8">
        <v>373.94853217543641</v>
      </c>
      <c r="M29" s="8">
        <v>201.12667241058807</v>
      </c>
      <c r="N29" s="8">
        <v>-21.860528391218395</v>
      </c>
      <c r="O29" s="8">
        <v>-308.86391940504109</v>
      </c>
      <c r="P29" s="8">
        <v>-677.366553629603</v>
      </c>
      <c r="Q29" s="8">
        <v>-1149.3868768699322</v>
      </c>
      <c r="R29" s="8">
        <v>-1752.5944989729906</v>
      </c>
      <c r="S29" s="8">
        <v>-2521.6858148831816</v>
      </c>
      <c r="T29" s="8">
        <v>-3500.0766501894395</v>
      </c>
      <c r="U29" s="8">
        <v>-4741.9809656326252</v>
      </c>
      <c r="V29" s="8">
        <v>-6314.9588285044883</v>
      </c>
      <c r="W29" s="8">
        <v>-8303.0337693484034</v>
      </c>
      <c r="X29" s="8">
        <v>-10810.499785676948</v>
      </c>
      <c r="Y29" s="8">
        <v>-13966.562210352626</v>
      </c>
      <c r="Z29" s="8">
        <v>-17930.985107891029</v>
      </c>
    </row>
    <row r="30" spans="11:26" x14ac:dyDescent="0.25">
      <c r="K30">
        <v>28</v>
      </c>
      <c r="L30" s="8">
        <v>368.27760679327548</v>
      </c>
      <c r="M30" s="8">
        <v>186.32838445096058</v>
      </c>
      <c r="N30" s="8">
        <v>-50.747576354719058</v>
      </c>
      <c r="O30" s="8">
        <v>-358.86011899692676</v>
      </c>
      <c r="P30" s="8">
        <v>-758.28693483067036</v>
      </c>
      <c r="Q30" s="8">
        <v>-1274.8125537056476</v>
      </c>
      <c r="R30" s="8">
        <v>-1941.1489888285287</v>
      </c>
      <c r="S30" s="8">
        <v>-2798.7039657052082</v>
      </c>
      <c r="T30" s="8">
        <v>-3899.7772450417397</v>
      </c>
      <c r="U30" s="8">
        <v>-5310.2831692350446</v>
      </c>
      <c r="V30" s="8">
        <v>-7113.1188173831324</v>
      </c>
      <c r="W30" s="8">
        <v>-9412.3227501172805</v>
      </c>
      <c r="X30" s="8">
        <v>-12338.200096965942</v>
      </c>
      <c r="Y30" s="8">
        <v>-16053.626669656718</v>
      </c>
      <c r="Z30" s="8">
        <v>-20761.789034633432</v>
      </c>
    </row>
    <row r="31" spans="11:26" x14ac:dyDescent="0.25">
      <c r="K31">
        <v>29</v>
      </c>
      <c r="L31" s="8">
        <v>362.54997215728508</v>
      </c>
      <c r="M31" s="8">
        <v>171.23413073214033</v>
      </c>
      <c r="N31" s="8">
        <v>-80.501235757117684</v>
      </c>
      <c r="O31" s="8">
        <v>-410.85616657249193</v>
      </c>
      <c r="P31" s="8">
        <v>-843.25333509179472</v>
      </c>
      <c r="Q31" s="8">
        <v>-1407.7637711515126</v>
      </c>
      <c r="R31" s="8">
        <v>-2142.9022929739731</v>
      </c>
      <c r="S31" s="8">
        <v>-3097.8835685929662</v>
      </c>
      <c r="T31" s="8">
        <v>-4335.4508934308251</v>
      </c>
      <c r="U31" s="8">
        <v>-5935.415593197773</v>
      </c>
      <c r="V31" s="8">
        <v>-7999.0764050384169</v>
      </c>
      <c r="W31" s="8">
        <v>-10654.726408578339</v>
      </c>
      <c r="X31" s="8">
        <v>-14064.50144872244</v>
      </c>
      <c r="Y31" s="8">
        <v>-18432.88015326357</v>
      </c>
      <c r="Z31" s="8">
        <v>-24017.213550387183</v>
      </c>
    </row>
    <row r="32" spans="11:26" x14ac:dyDescent="0.25">
      <c r="K32">
        <v>30</v>
      </c>
      <c r="L32" s="8">
        <v>356.76506117494137</v>
      </c>
      <c r="M32" s="8">
        <v>155.83799193894447</v>
      </c>
      <c r="N32" s="8">
        <v>-111.14750494159671</v>
      </c>
      <c r="O32" s="8">
        <v>-464.93205605106778</v>
      </c>
      <c r="P32" s="8">
        <v>-932.46805536600004</v>
      </c>
      <c r="Q32" s="8">
        <v>-1548.6920616441494</v>
      </c>
      <c r="R32" s="8">
        <v>-2358.7783284095785</v>
      </c>
      <c r="S32" s="8">
        <v>-3420.9975397117669</v>
      </c>
      <c r="T32" s="8">
        <v>-4810.3351701748616</v>
      </c>
      <c r="U32" s="8">
        <v>-6623.0612595567945</v>
      </c>
      <c r="V32" s="8">
        <v>-8982.4893273357302</v>
      </c>
      <c r="W32" s="8">
        <v>-12046.218506054895</v>
      </c>
      <c r="X32" s="8">
        <v>-16015.221976207569</v>
      </c>
      <c r="Y32" s="8">
        <v>-21145.229124575504</v>
      </c>
      <c r="Z32" s="8">
        <v>-27760.951743504265</v>
      </c>
    </row>
  </sheetData>
  <conditionalFormatting sqref="L2:Z32">
    <cfRule type="colorScale" priority="2">
      <colorScale>
        <cfvo type="formula" val="-$L$2"/>
        <cfvo type="num" val="0"/>
        <cfvo type="formula" val="$L$2"/>
        <color rgb="FFF8696B"/>
        <color rgb="FFFCFCFF"/>
        <color rgb="FF63BE7B"/>
      </colorScale>
    </cfRule>
  </conditionalFormatting>
  <conditionalFormatting sqref="E1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FFFF-5696-4781-B901-FB79D0FAB089}">
  <dimension ref="A1:Z32"/>
  <sheetViews>
    <sheetView topLeftCell="D1" zoomScale="120" zoomScaleNormal="120" workbookViewId="0">
      <selection activeCell="R15" sqref="R15"/>
    </sheetView>
  </sheetViews>
  <sheetFormatPr defaultRowHeight="15" x14ac:dyDescent="0.25"/>
  <cols>
    <col min="1" max="1" width="24.140625" bestFit="1" customWidth="1"/>
    <col min="2" max="2" width="8.5703125" bestFit="1" customWidth="1"/>
    <col min="4" max="4" width="22.42578125" bestFit="1" customWidth="1"/>
    <col min="5" max="5" width="11.5703125" bestFit="1" customWidth="1"/>
    <col min="7" max="7" width="22.85546875" customWidth="1"/>
    <col min="8" max="8" width="11.28515625" bestFit="1" customWidth="1"/>
    <col min="11" max="11" width="10.28515625" bestFit="1" customWidth="1"/>
    <col min="12" max="12" width="7.5703125" bestFit="1" customWidth="1"/>
    <col min="13" max="15" width="8.28515625" bestFit="1" customWidth="1"/>
    <col min="16" max="18" width="9.28515625" bestFit="1" customWidth="1"/>
    <col min="19" max="24" width="8.7109375" bestFit="1" customWidth="1"/>
    <col min="25" max="26" width="9.7109375" bestFit="1" customWidth="1"/>
  </cols>
  <sheetData>
    <row r="1" spans="1:26" x14ac:dyDescent="0.25">
      <c r="A1" t="s">
        <v>12</v>
      </c>
      <c r="B1" s="2">
        <v>78</v>
      </c>
      <c r="D1" s="4" t="s">
        <v>19</v>
      </c>
      <c r="G1" s="4" t="s">
        <v>3</v>
      </c>
      <c r="K1" s="5">
        <f>E12-H7</f>
        <v>-2551.8091635205055</v>
      </c>
      <c r="L1" s="1">
        <v>0.01</v>
      </c>
      <c r="M1" s="1">
        <v>0.02</v>
      </c>
      <c r="N1" s="1">
        <v>0.03</v>
      </c>
      <c r="O1" s="1">
        <v>0.04</v>
      </c>
      <c r="P1" s="1">
        <v>0.05</v>
      </c>
      <c r="Q1" s="1">
        <v>0.06</v>
      </c>
      <c r="R1" s="1">
        <v>7.0000000000000007E-2</v>
      </c>
      <c r="S1" s="1">
        <v>0.08</v>
      </c>
      <c r="T1" s="1">
        <v>0.09</v>
      </c>
      <c r="U1" s="1">
        <v>0.1</v>
      </c>
      <c r="V1" s="1">
        <v>0.11</v>
      </c>
      <c r="W1" s="1">
        <v>0.12</v>
      </c>
      <c r="X1" s="1">
        <v>0.13</v>
      </c>
      <c r="Y1" s="1">
        <v>0.14000000000000001</v>
      </c>
      <c r="Z1" s="1">
        <v>0.15</v>
      </c>
    </row>
    <row r="2" spans="1:26" x14ac:dyDescent="0.25">
      <c r="A2" t="s">
        <v>0</v>
      </c>
      <c r="B2" s="2">
        <v>100</v>
      </c>
      <c r="D2" t="s">
        <v>9</v>
      </c>
      <c r="E2" s="5">
        <f>B1*B2</f>
        <v>7800</v>
      </c>
      <c r="G2" t="s">
        <v>9</v>
      </c>
      <c r="H2" s="5">
        <f>B1*B2</f>
        <v>7800</v>
      </c>
      <c r="K2">
        <v>0</v>
      </c>
      <c r="L2" s="8">
        <f t="dataTable" ref="L2:Z32" dt2D="1" dtr="1" r1="B4" r2="B6"/>
        <v>1020.5367132631582</v>
      </c>
      <c r="M2" s="8">
        <v>1020.5367132631582</v>
      </c>
      <c r="N2" s="8">
        <v>1020.5367132631582</v>
      </c>
      <c r="O2" s="8">
        <v>1020.5367132631582</v>
      </c>
      <c r="P2" s="8">
        <v>1020.5367132631582</v>
      </c>
      <c r="Q2" s="8">
        <v>1020.5367132631582</v>
      </c>
      <c r="R2" s="8">
        <v>1020.5367132631582</v>
      </c>
      <c r="S2" s="8">
        <v>1020.5367132631582</v>
      </c>
      <c r="T2" s="8">
        <v>1020.5367132631582</v>
      </c>
      <c r="U2" s="8">
        <v>1020.5367132631582</v>
      </c>
      <c r="V2" s="8">
        <v>1020.5367132631582</v>
      </c>
      <c r="W2" s="8">
        <v>1020.5367132631582</v>
      </c>
      <c r="X2" s="8">
        <v>1020.5367132631582</v>
      </c>
      <c r="Y2" s="8">
        <v>1020.5367132631582</v>
      </c>
      <c r="Z2" s="8">
        <v>1020.5367132631582</v>
      </c>
    </row>
    <row r="3" spans="1:26" x14ac:dyDescent="0.25">
      <c r="A3" t="s">
        <v>21</v>
      </c>
      <c r="B3" s="2">
        <v>400</v>
      </c>
      <c r="D3" t="s">
        <v>20</v>
      </c>
      <c r="E3" s="5">
        <f>B1*B3</f>
        <v>31200</v>
      </c>
      <c r="G3" t="s">
        <v>14</v>
      </c>
      <c r="H3" s="5">
        <f>B1*B5</f>
        <v>29640</v>
      </c>
      <c r="K3">
        <v>1</v>
      </c>
      <c r="L3" s="8">
        <v>983.59993134316028</v>
      </c>
      <c r="M3" s="8">
        <v>946.66314942316239</v>
      </c>
      <c r="N3" s="8">
        <v>909.72636750316087</v>
      </c>
      <c r="O3" s="8">
        <v>872.78958558315571</v>
      </c>
      <c r="P3" s="8">
        <v>835.85280366315783</v>
      </c>
      <c r="Q3" s="8">
        <v>798.91602174315994</v>
      </c>
      <c r="R3" s="8">
        <v>761.97923982315478</v>
      </c>
      <c r="S3" s="8">
        <v>725.04245790316054</v>
      </c>
      <c r="T3" s="8">
        <v>688.10567598315538</v>
      </c>
      <c r="U3" s="8">
        <v>651.1688940631575</v>
      </c>
      <c r="V3" s="8">
        <v>614.23211214315597</v>
      </c>
      <c r="W3" s="8">
        <v>577.29533022315809</v>
      </c>
      <c r="X3" s="8">
        <v>540.35854830316021</v>
      </c>
      <c r="Y3" s="8">
        <v>503.42176638315868</v>
      </c>
      <c r="Z3" s="8">
        <v>466.48498446315716</v>
      </c>
    </row>
    <row r="4" spans="1:26" x14ac:dyDescent="0.25">
      <c r="A4" t="s">
        <v>1</v>
      </c>
      <c r="B4" s="3">
        <v>7.0000000000000007E-2</v>
      </c>
      <c r="D4" t="s">
        <v>15</v>
      </c>
      <c r="E4" s="5">
        <f>B1*B5</f>
        <v>29640</v>
      </c>
      <c r="G4" t="str">
        <f>"Investito tra "&amp;B6&amp;" anni"</f>
        <v>Investito tra 10 anni</v>
      </c>
      <c r="H4" s="5">
        <f>H3*(1+B4)^B6</f>
        <v>58306.366230062726</v>
      </c>
      <c r="K4">
        <v>2</v>
      </c>
      <c r="L4" s="8">
        <v>946.29378160395572</v>
      </c>
      <c r="M4" s="8">
        <v>871.31211430635813</v>
      </c>
      <c r="N4" s="8">
        <v>795.59171137036174</v>
      </c>
      <c r="O4" s="8">
        <v>719.13257279595564</v>
      </c>
      <c r="P4" s="8">
        <v>641.93469858315439</v>
      </c>
      <c r="Q4" s="8">
        <v>563.99808873195434</v>
      </c>
      <c r="R4" s="8">
        <v>485.3227432423555</v>
      </c>
      <c r="S4" s="8">
        <v>405.90866211435423</v>
      </c>
      <c r="T4" s="8">
        <v>325.7558453479578</v>
      </c>
      <c r="U4" s="8">
        <v>244.86429294315531</v>
      </c>
      <c r="V4" s="8">
        <v>163.23400489995765</v>
      </c>
      <c r="W4" s="8">
        <v>80.864981218361208</v>
      </c>
      <c r="X4" s="8">
        <v>-2.2427781016413064</v>
      </c>
      <c r="Y4" s="8">
        <v>-86.089273060038977</v>
      </c>
      <c r="Z4" s="8">
        <v>-170.67450365684272</v>
      </c>
    </row>
    <row r="5" spans="1:26" x14ac:dyDescent="0.25">
      <c r="A5" t="s">
        <v>11</v>
      </c>
      <c r="B5" s="2">
        <v>380</v>
      </c>
      <c r="D5" t="s">
        <v>4</v>
      </c>
      <c r="E5" s="5">
        <f>B1*B3*16%</f>
        <v>4992</v>
      </c>
      <c r="G5" t="str">
        <f>"Tasse tra "&amp;B6&amp;" anni"</f>
        <v>Tasse tra 10 anni</v>
      </c>
      <c r="H5" s="5">
        <f>(H4-H2)*26%</f>
        <v>13131.65521981631</v>
      </c>
      <c r="K5">
        <v>3</v>
      </c>
      <c r="L5" s="8">
        <v>908.61457036736829</v>
      </c>
      <c r="M5" s="8">
        <v>794.45405848722294</v>
      </c>
      <c r="N5" s="8">
        <v>678.03301555357393</v>
      </c>
      <c r="O5" s="8">
        <v>559.32927949726582</v>
      </c>
      <c r="P5" s="8">
        <v>438.32068824915768</v>
      </c>
      <c r="Q5" s="8">
        <v>314.98507974008317</v>
      </c>
      <c r="R5" s="8">
        <v>189.30029190090136</v>
      </c>
      <c r="S5" s="8">
        <v>61.244162662456802</v>
      </c>
      <c r="T5" s="8">
        <v>-69.205470044413232</v>
      </c>
      <c r="U5" s="8">
        <v>-202.07076828883874</v>
      </c>
      <c r="V5" s="8">
        <v>-337.37389413999335</v>
      </c>
      <c r="W5" s="8">
        <v>-475.13700966701799</v>
      </c>
      <c r="X5" s="8">
        <v>-615.38227693906083</v>
      </c>
      <c r="Y5" s="8">
        <v>-758.1318580252846</v>
      </c>
      <c r="Z5" s="8">
        <v>-903.40791499484476</v>
      </c>
    </row>
    <row r="6" spans="1:26" x14ac:dyDescent="0.25">
      <c r="A6" t="s">
        <v>2</v>
      </c>
      <c r="B6" s="2">
        <v>10</v>
      </c>
      <c r="D6" t="s">
        <v>6</v>
      </c>
      <c r="E6" s="5">
        <f>B8+B7*E5</f>
        <v>12.984</v>
      </c>
      <c r="G6" t="str">
        <f>"Commissioni tra "&amp;B6&amp;" anni"</f>
        <v>Commissioni tra 10 anni</v>
      </c>
      <c r="H6" s="5">
        <f>$B$8+H4*$B$7</f>
        <v>119.61273246012546</v>
      </c>
      <c r="K6">
        <v>4</v>
      </c>
      <c r="L6" s="8">
        <v>870.55856701840821</v>
      </c>
      <c r="M6" s="8">
        <v>716.05884155170497</v>
      </c>
      <c r="N6" s="8">
        <v>556.9475588622845</v>
      </c>
      <c r="O6" s="8">
        <v>393.13385446662869</v>
      </c>
      <c r="P6" s="8">
        <v>224.52597739845442</v>
      </c>
      <c r="Q6" s="8">
        <v>51.031290208702558</v>
      </c>
      <c r="R6" s="8">
        <v>-127.44373103445832</v>
      </c>
      <c r="S6" s="8">
        <v>-310.9934967456029</v>
      </c>
      <c r="T6" s="8">
        <v>-499.71330382208907</v>
      </c>
      <c r="U6" s="8">
        <v>-693.69933564404346</v>
      </c>
      <c r="V6" s="8">
        <v>-893.04866207433952</v>
      </c>
      <c r="W6" s="8">
        <v>-1097.8592394586449</v>
      </c>
      <c r="X6" s="8">
        <v>-1308.2299106253413</v>
      </c>
      <c r="Y6" s="8">
        <v>-1524.2604048856811</v>
      </c>
      <c r="Z6" s="8">
        <v>-1746.0513380335397</v>
      </c>
    </row>
    <row r="7" spans="1:26" x14ac:dyDescent="0.25">
      <c r="A7" t="s">
        <v>7</v>
      </c>
      <c r="B7" s="6">
        <v>2E-3</v>
      </c>
      <c r="D7" t="s">
        <v>14</v>
      </c>
      <c r="E7" s="5">
        <f>B5*B1-E5-E6</f>
        <v>24635.016</v>
      </c>
      <c r="G7" t="str">
        <f>"Netto tra "&amp;B6&amp;" anni"</f>
        <v>Netto tra 10 anni</v>
      </c>
      <c r="H7" s="7">
        <f>H4-H5-H6</f>
        <v>45055.098277786288</v>
      </c>
      <c r="K7">
        <v>5</v>
      </c>
      <c r="L7" s="8">
        <v>832.12200363595912</v>
      </c>
      <c r="M7" s="8">
        <v>636.09572027747708</v>
      </c>
      <c r="N7" s="8">
        <v>432.22953847025565</v>
      </c>
      <c r="O7" s="8">
        <v>220.29061243477554</v>
      </c>
      <c r="P7" s="8">
        <v>4.1531005223077955E-2</v>
      </c>
      <c r="Q7" s="8">
        <v>-228.75972669456314</v>
      </c>
      <c r="R7" s="8">
        <v>-466.35983557528743</v>
      </c>
      <c r="S7" s="8">
        <v>-713.01016890630126</v>
      </c>
      <c r="T7" s="8">
        <v>-968.96684263977659</v>
      </c>
      <c r="U7" s="8">
        <v>-1234.4907597347628</v>
      </c>
      <c r="V7" s="8">
        <v>-1509.8476544814766</v>
      </c>
      <c r="W7" s="8">
        <v>-1795.3081368252606</v>
      </c>
      <c r="X7" s="8">
        <v>-2091.1477366908512</v>
      </c>
      <c r="Y7" s="8">
        <v>-2397.6469483065084</v>
      </c>
      <c r="Z7" s="8">
        <v>-2715.0912745280439</v>
      </c>
    </row>
    <row r="8" spans="1:26" x14ac:dyDescent="0.25">
      <c r="A8" t="s">
        <v>8</v>
      </c>
      <c r="B8" s="2">
        <v>3</v>
      </c>
      <c r="D8" t="s">
        <v>16</v>
      </c>
      <c r="E8" s="5">
        <f>B1*B3*E7/E4</f>
        <v>25931.595789473686</v>
      </c>
      <c r="H8" s="5"/>
      <c r="K8">
        <v>6</v>
      </c>
      <c r="L8" s="8">
        <v>793.3010746196851</v>
      </c>
      <c r="M8" s="8">
        <v>554.53333657775875</v>
      </c>
      <c r="N8" s="8">
        <v>303.76997746647248</v>
      </c>
      <c r="O8" s="8">
        <v>40.533640721634583</v>
      </c>
      <c r="P8" s="8">
        <v>-235.66713770767092</v>
      </c>
      <c r="Q8" s="8">
        <v>-525.3382046120314</v>
      </c>
      <c r="R8" s="8">
        <v>-829.00006743398262</v>
      </c>
      <c r="S8" s="8">
        <v>-1147.1881748398664</v>
      </c>
      <c r="T8" s="8">
        <v>-1480.4531999510291</v>
      </c>
      <c r="U8" s="8">
        <v>-1829.3613262345534</v>
      </c>
      <c r="V8" s="8">
        <v>-2194.4945360533748</v>
      </c>
      <c r="W8" s="8">
        <v>-2576.450901875869</v>
      </c>
      <c r="X8" s="8">
        <v>-2975.8448801448758</v>
      </c>
      <c r="Y8" s="8">
        <v>-3393.3076078062659</v>
      </c>
      <c r="Z8" s="8">
        <v>-3829.4872014967186</v>
      </c>
    </row>
    <row r="9" spans="1:26" x14ac:dyDescent="0.25">
      <c r="D9" t="str">
        <f>"Investito tra "&amp;B6&amp;" anni"</f>
        <v>Investito tra 10 anni</v>
      </c>
      <c r="E9" s="5">
        <f>E7*(1+B4)^B6</f>
        <v>48460.805161250166</v>
      </c>
      <c r="H9" s="5"/>
      <c r="K9">
        <v>7</v>
      </c>
      <c r="L9" s="8">
        <v>754.09193631325252</v>
      </c>
      <c r="M9" s="8">
        <v>471.3397052040491</v>
      </c>
      <c r="N9" s="8">
        <v>171.456629632572</v>
      </c>
      <c r="O9" s="8">
        <v>-146.4136098600211</v>
      </c>
      <c r="P9" s="8">
        <v>-483.16123985622107</v>
      </c>
      <c r="Q9" s="8">
        <v>-839.71139120454609</v>
      </c>
      <c r="R9" s="8">
        <v>-1217.0251155227816</v>
      </c>
      <c r="S9" s="8">
        <v>-1616.1004212481057</v>
      </c>
      <c r="T9" s="8">
        <v>-2037.9733294203033</v>
      </c>
      <c r="U9" s="8">
        <v>-2483.7189493843252</v>
      </c>
      <c r="V9" s="8">
        <v>-2954.4525745981882</v>
      </c>
      <c r="W9" s="8">
        <v>-3451.3307987325461</v>
      </c>
      <c r="X9" s="8">
        <v>-3975.5526522479195</v>
      </c>
      <c r="Y9" s="8">
        <v>-4528.3607596359798</v>
      </c>
      <c r="Z9" s="8">
        <v>-5111.0425175107011</v>
      </c>
    </row>
    <row r="10" spans="1:26" x14ac:dyDescent="0.25">
      <c r="A10" t="s">
        <v>22</v>
      </c>
      <c r="B10" s="10">
        <v>30000</v>
      </c>
      <c r="D10" t="str">
        <f>"Tasse tra "&amp;B6&amp;" anni"</f>
        <v>Tasse tra 10 anni</v>
      </c>
      <c r="E10" s="5">
        <f>(E9-E8)*26%</f>
        <v>5857.5944366618851</v>
      </c>
      <c r="H10" s="5"/>
      <c r="K10">
        <v>8</v>
      </c>
      <c r="L10" s="8">
        <v>714.49070662375743</v>
      </c>
      <c r="M10" s="8">
        <v>386.48220120286715</v>
      </c>
      <c r="N10" s="8">
        <v>35.173881363658438</v>
      </c>
      <c r="O10" s="8">
        <v>-340.8387504649545</v>
      </c>
      <c r="P10" s="8">
        <v>-743.03004711218091</v>
      </c>
      <c r="Q10" s="8">
        <v>-1172.9469689926045</v>
      </c>
      <c r="R10" s="8">
        <v>-1632.2119169777943</v>
      </c>
      <c r="S10" s="8">
        <v>-2122.5256473690097</v>
      </c>
      <c r="T10" s="8">
        <v>-2645.6702705418211</v>
      </c>
      <c r="U10" s="8">
        <v>-3203.5123348490743</v>
      </c>
      <c r="V10" s="8">
        <v>-3798.0059973829484</v>
      </c>
      <c r="W10" s="8">
        <v>-4431.1962832120262</v>
      </c>
      <c r="X10" s="8">
        <v>-5105.2224347243609</v>
      </c>
      <c r="Y10" s="8">
        <v>-5822.3213527218613</v>
      </c>
      <c r="Z10" s="8">
        <v>-6584.831130926781</v>
      </c>
    </row>
    <row r="11" spans="1:26" x14ac:dyDescent="0.25">
      <c r="D11" t="str">
        <f>"Commissioni tra "&amp;B6&amp;" anni"</f>
        <v>Commissioni tra 10 anni</v>
      </c>
      <c r="E11" s="5">
        <f>$B$8+E9*$B$7</f>
        <v>99.921610322500328</v>
      </c>
      <c r="K11">
        <v>9</v>
      </c>
      <c r="L11" s="8">
        <v>674.49346463735856</v>
      </c>
      <c r="M11" s="8">
        <v>299.92754712166425</v>
      </c>
      <c r="N11" s="8">
        <v>-105.19734935332599</v>
      </c>
      <c r="O11" s="8">
        <v>-543.04089669408131</v>
      </c>
      <c r="P11" s="8">
        <v>-1015.8922947309547</v>
      </c>
      <c r="Q11" s="8">
        <v>-1526.1766814479488</v>
      </c>
      <c r="R11" s="8">
        <v>-2076.4617945346617</v>
      </c>
      <c r="S11" s="8">
        <v>-2669.4648915795769</v>
      </c>
      <c r="T11" s="8">
        <v>-3308.0599363642614</v>
      </c>
      <c r="U11" s="8">
        <v>-3995.2850588603033</v>
      </c>
      <c r="V11" s="8">
        <v>-4734.350296674027</v>
      </c>
      <c r="W11" s="8">
        <v>-5528.6456258290636</v>
      </c>
      <c r="X11" s="8">
        <v>-6381.7492889227578</v>
      </c>
      <c r="Y11" s="8">
        <v>-7297.4364288397774</v>
      </c>
      <c r="Z11" s="8">
        <v>-8279.6880363552773</v>
      </c>
    </row>
    <row r="12" spans="1:26" x14ac:dyDescent="0.25">
      <c r="D12" t="str">
        <f>"Netto tra "&amp;B6&amp;" anni"</f>
        <v>Netto tra 10 anni</v>
      </c>
      <c r="E12" s="7">
        <f>E9-E10-E11</f>
        <v>42503.289114265783</v>
      </c>
      <c r="K12">
        <v>10</v>
      </c>
      <c r="L12" s="8">
        <v>634.09625023110129</v>
      </c>
      <c r="M12" s="8">
        <v>211.64179995883751</v>
      </c>
      <c r="N12" s="8">
        <v>-249.77971699182308</v>
      </c>
      <c r="O12" s="8">
        <v>-753.33112877235544</v>
      </c>
      <c r="P12" s="8">
        <v>-1302.397654730652</v>
      </c>
      <c r="Q12" s="8">
        <v>-1900.600176650616</v>
      </c>
      <c r="R12" s="8">
        <v>-2551.8091635205055</v>
      </c>
      <c r="S12" s="8">
        <v>-3260.1592753270015</v>
      </c>
      <c r="T12" s="8">
        <v>-4030.0646721107332</v>
      </c>
      <c r="U12" s="8">
        <v>-4866.2350552726493</v>
      </c>
      <c r="V12" s="8">
        <v>-5773.6924688871077</v>
      </c>
      <c r="W12" s="8">
        <v>-6757.7888895601209</v>
      </c>
      <c r="X12" s="8">
        <v>-7824.2246341668942</v>
      </c>
      <c r="Y12" s="8">
        <v>-8979.0676156141999</v>
      </c>
      <c r="Z12" s="8">
        <v>-10228.773477598035</v>
      </c>
    </row>
    <row r="13" spans="1:26" x14ac:dyDescent="0.25">
      <c r="K13">
        <v>11</v>
      </c>
      <c r="L13" s="8">
        <v>593.29506368078</v>
      </c>
      <c r="M13" s="8">
        <v>121.59033785274733</v>
      </c>
      <c r="N13" s="8">
        <v>-398.69955565947384</v>
      </c>
      <c r="O13" s="8">
        <v>-972.03297013379051</v>
      </c>
      <c r="P13" s="8">
        <v>-1603.2282827303497</v>
      </c>
      <c r="Q13" s="8">
        <v>-2297.4890815654435</v>
      </c>
      <c r="R13" s="8">
        <v>-3060.430848335367</v>
      </c>
      <c r="S13" s="8">
        <v>-3898.1092097742221</v>
      </c>
      <c r="T13" s="8">
        <v>-4817.0498340743798</v>
      </c>
      <c r="U13" s="8">
        <v>-5824.2800513262409</v>
      </c>
      <c r="V13" s="8">
        <v>-6927.3622800436569</v>
      </c>
      <c r="W13" s="8">
        <v>-8134.4293449389224</v>
      </c>
      <c r="X13" s="8">
        <v>-9454.2217742928187</v>
      </c>
      <c r="Y13" s="8">
        <v>-10896.12716853703</v>
      </c>
      <c r="Z13" s="8">
        <v>-12470.221735027226</v>
      </c>
    </row>
    <row r="14" spans="1:26" x14ac:dyDescent="0.25">
      <c r="D14" s="9" t="s">
        <v>18</v>
      </c>
      <c r="E14" s="5">
        <f>E12-H7</f>
        <v>-2551.8091635205055</v>
      </c>
      <c r="K14">
        <v>12</v>
      </c>
      <c r="L14" s="8">
        <v>552.08586526496219</v>
      </c>
      <c r="M14" s="8">
        <v>29.737846504543995</v>
      </c>
      <c r="N14" s="8">
        <v>-552.08698948714664</v>
      </c>
      <c r="O14" s="8">
        <v>-1199.4828851496713</v>
      </c>
      <c r="P14" s="8">
        <v>-1919.100442130024</v>
      </c>
      <c r="Q14" s="8">
        <v>-2718.1913207751641</v>
      </c>
      <c r="R14" s="8">
        <v>-3604.656051087266</v>
      </c>
      <c r="S14" s="8">
        <v>-4587.0951389772017</v>
      </c>
      <c r="T14" s="8">
        <v>-5674.8636606147702</v>
      </c>
      <c r="U14" s="8">
        <v>-6878.1295469851684</v>
      </c>
      <c r="V14" s="8">
        <v>-8207.9357704273716</v>
      </c>
      <c r="W14" s="8">
        <v>-9676.2666549631685</v>
      </c>
      <c r="X14" s="8">
        <v>-11296.118542635086</v>
      </c>
      <c r="Y14" s="8">
        <v>-13081.575058869057</v>
      </c>
      <c r="Z14" s="8">
        <v>-15047.887231070767</v>
      </c>
    </row>
    <row r="15" spans="1:26" x14ac:dyDescent="0.25">
      <c r="K15">
        <v>13</v>
      </c>
      <c r="L15" s="8">
        <v>510.4645748649782</v>
      </c>
      <c r="M15" s="8">
        <v>-63.951694670635334</v>
      </c>
      <c r="N15" s="8">
        <v>-710.07604632965376</v>
      </c>
      <c r="O15" s="8">
        <v>-1436.0307967661793</v>
      </c>
      <c r="P15" s="8">
        <v>-2250.7662094996776</v>
      </c>
      <c r="Q15" s="8">
        <v>-3164.1356943374631</v>
      </c>
      <c r="R15" s="8">
        <v>-4186.9770180317864</v>
      </c>
      <c r="S15" s="8">
        <v>-5331.1999425164322</v>
      </c>
      <c r="T15" s="8">
        <v>-6609.8807315437807</v>
      </c>
      <c r="U15" s="8">
        <v>-8037.3639922099974</v>
      </c>
      <c r="V15" s="8">
        <v>-9629.3723447533557</v>
      </c>
      <c r="W15" s="8">
        <v>-11403.124442190339</v>
      </c>
      <c r="X15" s="8">
        <v>-13377.461890861858</v>
      </c>
      <c r="Y15" s="8">
        <v>-15572.985653847529</v>
      </c>
      <c r="Z15" s="8">
        <v>-18012.202551520866</v>
      </c>
    </row>
    <row r="16" spans="1:26" x14ac:dyDescent="0.25">
      <c r="D16" t="s">
        <v>23</v>
      </c>
      <c r="E16" s="5">
        <f>E14-MIN(B10,H5)</f>
        <v>-15683.464383336815</v>
      </c>
      <c r="K16">
        <v>14</v>
      </c>
      <c r="L16" s="8">
        <v>468.42707156099277</v>
      </c>
      <c r="M16" s="8">
        <v>-159.51502666930537</v>
      </c>
      <c r="N16" s="8">
        <v>-872.80477487744793</v>
      </c>
      <c r="O16" s="8">
        <v>-1682.0406248473519</v>
      </c>
      <c r="P16" s="8">
        <v>-2599.015265237831</v>
      </c>
      <c r="Q16" s="8">
        <v>-3636.8367303134946</v>
      </c>
      <c r="R16" s="8">
        <v>-4810.0604526624302</v>
      </c>
      <c r="S16" s="8">
        <v>-6134.8331303387968</v>
      </c>
      <c r="T16" s="8">
        <v>-7629.0493388564064</v>
      </c>
      <c r="U16" s="8">
        <v>-9312.5218819573347</v>
      </c>
      <c r="V16" s="8">
        <v>-11207.166942255164</v>
      </c>
      <c r="W16" s="8">
        <v>-13337.205163884748</v>
      </c>
      <c r="X16" s="8">
        <v>-15729.379874358099</v>
      </c>
      <c r="Y16" s="8">
        <v>-18413.193732123065</v>
      </c>
      <c r="Z16" s="8">
        <v>-21421.165170038468</v>
      </c>
    </row>
    <row r="17" spans="4:26" x14ac:dyDescent="0.25">
      <c r="D17" t="s">
        <v>24</v>
      </c>
      <c r="K17">
        <v>15</v>
      </c>
      <c r="L17" s="8">
        <v>425.96919322396934</v>
      </c>
      <c r="M17" s="8">
        <v>-256.98962530796052</v>
      </c>
      <c r="N17" s="8">
        <v>-1040.4153652816603</v>
      </c>
      <c r="O17" s="8">
        <v>-1937.8908460517705</v>
      </c>
      <c r="P17" s="8">
        <v>-2964.6767737628761</v>
      </c>
      <c r="Q17" s="8">
        <v>-4137.8998284480986</v>
      </c>
      <c r="R17" s="8">
        <v>-5476.7597277172317</v>
      </c>
      <c r="S17" s="8">
        <v>-7002.7569731869662</v>
      </c>
      <c r="T17" s="8">
        <v>-8739.9431208271708</v>
      </c>
      <c r="U17" s="8">
        <v>-10715.195560679378</v>
      </c>
      <c r="V17" s="8">
        <v>-12958.518945482152</v>
      </c>
      <c r="W17" s="8">
        <v>-15503.375572182515</v>
      </c>
      <c r="X17" s="8">
        <v>-18387.047195708888</v>
      </c>
      <c r="Y17" s="8">
        <v>-21651.030941357138</v>
      </c>
      <c r="Z17" s="8">
        <v>-25341.472181333695</v>
      </c>
    </row>
    <row r="18" spans="4:26" x14ac:dyDescent="0.25">
      <c r="E18" s="5"/>
      <c r="K18">
        <v>16</v>
      </c>
      <c r="L18" s="8">
        <v>383.086736103578</v>
      </c>
      <c r="M18" s="8">
        <v>-356.41371591937786</v>
      </c>
      <c r="N18" s="8">
        <v>-1213.0542733980037</v>
      </c>
      <c r="O18" s="8">
        <v>-2203.9750761043761</v>
      </c>
      <c r="P18" s="8">
        <v>-3348.6213577141752</v>
      </c>
      <c r="Q18" s="8">
        <v>-4669.0267124707752</v>
      </c>
      <c r="R18" s="8">
        <v>-6190.1279520258686</v>
      </c>
      <c r="S18" s="8">
        <v>-7940.1147234629898</v>
      </c>
      <c r="T18" s="8">
        <v>-9950.8173431752948</v>
      </c>
      <c r="U18" s="8">
        <v>-12258.136607273613</v>
      </c>
      <c r="V18" s="8">
        <v>-14902.519669064175</v>
      </c>
      <c r="W18" s="8">
        <v>-17929.486429476019</v>
      </c>
      <c r="X18" s="8">
        <v>-21390.211268835206</v>
      </c>
      <c r="Y18" s="8">
        <v>-25342.165359884006</v>
      </c>
      <c r="Z18" s="8">
        <v>-29849.825244323234</v>
      </c>
    </row>
    <row r="19" spans="4:26" x14ac:dyDescent="0.25">
      <c r="K19">
        <v>17</v>
      </c>
      <c r="L19" s="8">
        <v>339.77545441198163</v>
      </c>
      <c r="M19" s="8">
        <v>-457.8262883430325</v>
      </c>
      <c r="N19" s="8">
        <v>-1390.8723487578391</v>
      </c>
      <c r="O19" s="8">
        <v>-2480.7026753590762</v>
      </c>
      <c r="P19" s="8">
        <v>-3751.7631708630433</v>
      </c>
      <c r="Q19" s="8">
        <v>-5232.0212095348033</v>
      </c>
      <c r="R19" s="8">
        <v>-6953.431952036095</v>
      </c>
      <c r="S19" s="8">
        <v>-8952.4610937610414</v>
      </c>
      <c r="T19" s="8">
        <v>-11270.670245534769</v>
      </c>
      <c r="U19" s="8">
        <v>-13955.371758527283</v>
      </c>
      <c r="V19" s="8">
        <v>-17060.36047224018</v>
      </c>
      <c r="W19" s="8">
        <v>-20646.730589644692</v>
      </c>
      <c r="X19" s="8">
        <v>-24783.786671468057</v>
      </c>
      <c r="Y19" s="8">
        <v>-29550.058597004565</v>
      </c>
      <c r="Z19" s="8">
        <v>-35034.43126676121</v>
      </c>
    </row>
    <row r="20" spans="4:26" x14ac:dyDescent="0.25">
      <c r="K20">
        <v>18</v>
      </c>
      <c r="L20" s="8">
        <v>296.03105990347103</v>
      </c>
      <c r="M20" s="8">
        <v>-561.26711221515143</v>
      </c>
      <c r="N20" s="8">
        <v>-1574.0249663784707</v>
      </c>
      <c r="O20" s="8">
        <v>-2768.4993785839615</v>
      </c>
      <c r="P20" s="8">
        <v>-4175.0620746693385</v>
      </c>
      <c r="Q20" s="8">
        <v>-5828.7953764226841</v>
      </c>
      <c r="R20" s="8">
        <v>-7770.1672320470389</v>
      </c>
      <c r="S20" s="8">
        <v>-10045.795173683</v>
      </c>
      <c r="T20" s="8">
        <v>-12709.309909106581</v>
      </c>
      <c r="U20" s="8">
        <v>-15822.330424906366</v>
      </c>
      <c r="V20" s="8">
        <v>-19455.56376376556</v>
      </c>
      <c r="W20" s="8">
        <v>-23690.044049033633</v>
      </c>
      <c r="X20" s="8">
        <v>-28618.526876443037</v>
      </c>
      <c r="Y20" s="8">
        <v>-34347.056887322105</v>
      </c>
      <c r="Z20" s="8">
        <v>-40996.728192564828</v>
      </c>
    </row>
    <row r="21" spans="4:26" x14ac:dyDescent="0.25">
      <c r="K21">
        <v>19</v>
      </c>
      <c r="L21" s="8">
        <v>251.8492214498765</v>
      </c>
      <c r="M21" s="8">
        <v>-666.77675256472139</v>
      </c>
      <c r="N21" s="8">
        <v>-1762.6721625277205</v>
      </c>
      <c r="O21" s="8">
        <v>-3067.8079499378509</v>
      </c>
      <c r="P21" s="8">
        <v>-4619.525923665984</v>
      </c>
      <c r="Q21" s="8">
        <v>-6461.3759933238543</v>
      </c>
      <c r="R21" s="8">
        <v>-8644.0739816587593</v>
      </c>
      <c r="S21" s="8">
        <v>-11226.595979998689</v>
      </c>
      <c r="T21" s="8">
        <v>-14277.427142399829</v>
      </c>
      <c r="U21" s="8">
        <v>-17875.984957923312</v>
      </c>
      <c r="V21" s="8">
        <v>-22114.239417358709</v>
      </c>
      <c r="W21" s="8">
        <v>-27098.555123549217</v>
      </c>
      <c r="X21" s="8">
        <v>-32951.783308064856</v>
      </c>
      <c r="Y21" s="8">
        <v>-39815.634938283998</v>
      </c>
      <c r="Z21" s="8">
        <v>-47853.369657239062</v>
      </c>
    </row>
    <row r="22" spans="4:26" x14ac:dyDescent="0.25">
      <c r="K22">
        <v>20</v>
      </c>
      <c r="L22" s="8">
        <v>207.22556461174099</v>
      </c>
      <c r="M22" s="8">
        <v>-774.39658572128246</v>
      </c>
      <c r="N22" s="8">
        <v>-1956.9787745614522</v>
      </c>
      <c r="O22" s="8">
        <v>-3379.0888641458878</v>
      </c>
      <c r="P22" s="8">
        <v>-5086.2129651124342</v>
      </c>
      <c r="Q22" s="8">
        <v>-7131.9114472390647</v>
      </c>
      <c r="R22" s="8">
        <v>-9579.154203743281</v>
      </c>
      <c r="S22" s="8">
        <v>-12501.860850819634</v>
      </c>
      <c r="T22" s="8">
        <v>-15986.674926689535</v>
      </c>
      <c r="U22" s="8">
        <v>-20135.004944241984</v>
      </c>
      <c r="V22" s="8">
        <v>-25065.369392847148</v>
      </c>
      <c r="W22" s="8">
        <v>-30916.087527006748</v>
      </c>
      <c r="X22" s="8">
        <v>-37848.363075797475</v>
      </c>
      <c r="Y22" s="8">
        <v>-46049.813916380663</v>
      </c>
      <c r="Z22" s="8">
        <v>-55738.507341614342</v>
      </c>
    </row>
    <row r="23" spans="4:26" x14ac:dyDescent="0.25">
      <c r="K23">
        <v>21</v>
      </c>
      <c r="L23" s="8">
        <v>162.15567120523338</v>
      </c>
      <c r="M23" s="8">
        <v>-884.16881554096472</v>
      </c>
      <c r="N23" s="8">
        <v>-2157.1145849561799</v>
      </c>
      <c r="O23" s="8">
        <v>-3702.8210149222432</v>
      </c>
      <c r="P23" s="8">
        <v>-5576.2343586312199</v>
      </c>
      <c r="Q23" s="8">
        <v>-7842.6790283892187</v>
      </c>
      <c r="R23" s="8">
        <v>-10579.690041373731</v>
      </c>
      <c r="S23" s="8">
        <v>-13879.146911306263</v>
      </c>
      <c r="T23" s="8">
        <v>-17849.755011565285</v>
      </c>
      <c r="U23" s="8">
        <v>-22619.926929192472</v>
      </c>
      <c r="V23" s="8">
        <v>-28341.123665639258</v>
      </c>
      <c r="W23" s="8">
        <v>-35191.723818879138</v>
      </c>
      <c r="X23" s="8">
        <v>-43381.498213335377</v>
      </c>
      <c r="Y23" s="8">
        <v>-53156.777951410739</v>
      </c>
      <c r="Z23" s="8">
        <v>-64806.415678646008</v>
      </c>
    </row>
    <row r="24" spans="4:26" x14ac:dyDescent="0.25">
      <c r="K24">
        <v>22</v>
      </c>
      <c r="L24" s="8">
        <v>116.63507886464868</v>
      </c>
      <c r="M24" s="8">
        <v>-996.13648995704716</v>
      </c>
      <c r="N24" s="8">
        <v>-2363.2544696627519</v>
      </c>
      <c r="O24" s="8">
        <v>-4039.5024517296624</v>
      </c>
      <c r="P24" s="8">
        <v>-6090.7568218259403</v>
      </c>
      <c r="Q24" s="8">
        <v>-8596.0926644083665</v>
      </c>
      <c r="R24" s="8">
        <v>-11650.263387638319</v>
      </c>
      <c r="S24" s="8">
        <v>-15366.615856631804</v>
      </c>
      <c r="T24" s="8">
        <v>-19880.512304079835</v>
      </c>
      <c r="U24" s="8">
        <v>-25353.341112638009</v>
      </c>
      <c r="V24" s="8">
        <v>-31977.210908438516</v>
      </c>
      <c r="W24" s="8">
        <v>-39980.436465776176</v>
      </c>
      <c r="X24" s="8">
        <v>-49633.940918753215</v>
      </c>
      <c r="Y24" s="8">
        <v>-61258.716951345094</v>
      </c>
      <c r="Z24" s="8">
        <v>-75234.510266232304</v>
      </c>
    </row>
    <row r="25" spans="4:26" x14ac:dyDescent="0.25">
      <c r="K25">
        <v>23</v>
      </c>
      <c r="L25" s="8">
        <v>70.659280600662896</v>
      </c>
      <c r="M25" s="8">
        <v>-1110.3435178614527</v>
      </c>
      <c r="N25" s="8">
        <v>-2575.5785509105408</v>
      </c>
      <c r="O25" s="8">
        <v>-4389.6511460093825</v>
      </c>
      <c r="P25" s="8">
        <v>-6631.0054081803755</v>
      </c>
      <c r="Q25" s="8">
        <v>-9394.7111185886315</v>
      </c>
      <c r="R25" s="8">
        <v>-12795.776868141445</v>
      </c>
      <c r="S25" s="8">
        <v>-16973.082317583408</v>
      </c>
      <c r="T25" s="8">
        <v>-22094.037752920674</v>
      </c>
      <c r="U25" s="8">
        <v>-28360.096714428131</v>
      </c>
      <c r="V25" s="8">
        <v>-36013.267747945705</v>
      </c>
      <c r="W25" s="8">
        <v>-45343.794630300923</v>
      </c>
      <c r="X25" s="8">
        <v>-56699.201175875321</v>
      </c>
      <c r="Y25" s="8">
        <v>-70494.927411270328</v>
      </c>
      <c r="Z25" s="8">
        <v>-87226.819041956624</v>
      </c>
    </row>
    <row r="26" spans="4:26" x14ac:dyDescent="0.25">
      <c r="K26">
        <v>24</v>
      </c>
      <c r="L26" s="8">
        <v>24.223724354040314</v>
      </c>
      <c r="M26" s="8">
        <v>-1226.8346863239494</v>
      </c>
      <c r="N26" s="8">
        <v>-2794.272354595756</v>
      </c>
      <c r="O26" s="8">
        <v>-4753.8057880602864</v>
      </c>
      <c r="P26" s="8">
        <v>-7198.2664238525758</v>
      </c>
      <c r="Q26" s="8">
        <v>-10241.246680019729</v>
      </c>
      <c r="R26" s="8">
        <v>-14021.476292279738</v>
      </c>
      <c r="S26" s="8">
        <v>-18708.066095411123</v>
      </c>
      <c r="T26" s="8">
        <v>-24506.780492157239</v>
      </c>
      <c r="U26" s="8">
        <v>-31667.527876397275</v>
      </c>
      <c r="V26" s="8">
        <v>-40493.290839798661</v>
      </c>
      <c r="W26" s="8">
        <v>-51350.755774568592</v>
      </c>
      <c r="X26" s="8">
        <v>-64682.945266423281</v>
      </c>
      <c r="Y26" s="8">
        <v>-81024.207335584972</v>
      </c>
      <c r="Z26" s="8">
        <v>-101017.9741340396</v>
      </c>
    </row>
    <row r="27" spans="4:26" x14ac:dyDescent="0.25">
      <c r="K27">
        <v>25</v>
      </c>
      <c r="L27" s="8">
        <v>-22.67618745505024</v>
      </c>
      <c r="M27" s="8">
        <v>-1345.6556781556865</v>
      </c>
      <c r="N27" s="8">
        <v>-3019.5269723915117</v>
      </c>
      <c r="O27" s="8">
        <v>-5132.5266157932274</v>
      </c>
      <c r="P27" s="8">
        <v>-7793.8904903083458</v>
      </c>
      <c r="Q27" s="8">
        <v>-11138.574375136712</v>
      </c>
      <c r="R27" s="8">
        <v>-15332.974676107711</v>
      </c>
      <c r="S27" s="8">
        <v>-20581.84857546509</v>
      </c>
      <c r="T27" s="8">
        <v>-27136.670077925053</v>
      </c>
      <c r="U27" s="8">
        <v>-35305.702154563332</v>
      </c>
      <c r="V27" s="8">
        <v>-45466.116471755435</v>
      </c>
      <c r="W27" s="8">
        <v>-58078.552256148483</v>
      </c>
      <c r="X27" s="8">
        <v>-73704.576088742528</v>
      </c>
      <c r="Y27" s="8">
        <v>-93027.586449303664</v>
      </c>
      <c r="Z27" s="8">
        <v>-116877.80248993495</v>
      </c>
    </row>
    <row r="28" spans="4:26" x14ac:dyDescent="0.25">
      <c r="K28">
        <v>26</v>
      </c>
      <c r="L28" s="8">
        <v>-70.045098382237484</v>
      </c>
      <c r="M28" s="8">
        <v>-1466.8530898240642</v>
      </c>
      <c r="N28" s="8">
        <v>-3251.5392287211653</v>
      </c>
      <c r="O28" s="8">
        <v>-5526.3962766354744</v>
      </c>
      <c r="P28" s="8">
        <v>-8419.2957600869267</v>
      </c>
      <c r="Q28" s="8">
        <v>-12089.741731960705</v>
      </c>
      <c r="R28" s="8">
        <v>-16736.277946803704</v>
      </c>
      <c r="S28" s="8">
        <v>-22605.533653923339</v>
      </c>
      <c r="T28" s="8">
        <v>-30003.249726412032</v>
      </c>
      <c r="U28" s="8">
        <v>-39307.693860545958</v>
      </c>
      <c r="V28" s="8">
        <v>-50985.952923227567</v>
      </c>
      <c r="W28" s="8">
        <v>-65613.684315517894</v>
      </c>
      <c r="X28" s="8">
        <v>-83899.018917963316</v>
      </c>
      <c r="Y28" s="8">
        <v>-106711.43863894301</v>
      </c>
      <c r="Z28" s="8">
        <v>-135116.60509921471</v>
      </c>
    </row>
    <row r="29" spans="4:26" x14ac:dyDescent="0.25">
      <c r="K29">
        <v>27</v>
      </c>
      <c r="L29" s="8">
        <v>-117.88769841868634</v>
      </c>
      <c r="M29" s="8">
        <v>-1590.4744497258071</v>
      </c>
      <c r="N29" s="8">
        <v>-3490.5118527406812</v>
      </c>
      <c r="O29" s="8">
        <v>-5936.0207239114243</v>
      </c>
      <c r="P29" s="8">
        <v>-9075.9712933544361</v>
      </c>
      <c r="Q29" s="8">
        <v>-13097.979130194159</v>
      </c>
      <c r="R29" s="8">
        <v>-18237.812446448384</v>
      </c>
      <c r="S29" s="8">
        <v>-24791.113538658246</v>
      </c>
      <c r="T29" s="8">
        <v>-33127.821543262777</v>
      </c>
      <c r="U29" s="8">
        <v>-43709.884737126908</v>
      </c>
      <c r="V29" s="8">
        <v>-57112.971384361561</v>
      </c>
      <c r="W29" s="8">
        <v>-74053.032222011592</v>
      </c>
      <c r="X29" s="8">
        <v>-95418.739314982726</v>
      </c>
      <c r="Y29" s="8">
        <v>-122311.03013513191</v>
      </c>
      <c r="Z29" s="8">
        <v>-156091.22809988633</v>
      </c>
    </row>
    <row r="30" spans="4:26" x14ac:dyDescent="0.25">
      <c r="K30">
        <v>28</v>
      </c>
      <c r="L30" s="8">
        <v>-166.20872445550776</v>
      </c>
      <c r="M30" s="8">
        <v>-1716.5682368255875</v>
      </c>
      <c r="N30" s="8">
        <v>-3736.6536554807972</v>
      </c>
      <c r="O30" s="8">
        <v>-6362.0301490784113</v>
      </c>
      <c r="P30" s="8">
        <v>-9765.4806032853376</v>
      </c>
      <c r="Q30" s="8">
        <v>-14166.710772321574</v>
      </c>
      <c r="R30" s="8">
        <v>-19844.454361068216</v>
      </c>
      <c r="S30" s="8">
        <v>-27151.539814172022</v>
      </c>
      <c r="T30" s="8">
        <v>-36533.604823630099</v>
      </c>
      <c r="U30" s="8">
        <v>-48552.294701365929</v>
      </c>
      <c r="V30" s="8">
        <v>-63913.961876220244</v>
      </c>
      <c r="W30" s="8">
        <v>-83505.101877284469</v>
      </c>
      <c r="X30" s="8">
        <v>-108436.02336361457</v>
      </c>
      <c r="Y30" s="8">
        <v>-140094.5644407873</v>
      </c>
      <c r="Z30" s="8">
        <v>-180212.04455065855</v>
      </c>
    </row>
    <row r="31" spans="4:26" x14ac:dyDescent="0.25">
      <c r="K31">
        <v>29</v>
      </c>
      <c r="L31" s="8">
        <v>-215.0129607526942</v>
      </c>
      <c r="M31" s="8">
        <v>-1845.1838996673687</v>
      </c>
      <c r="N31" s="8">
        <v>-3990.1797123031138</v>
      </c>
      <c r="O31" s="8">
        <v>-6805.079951252068</v>
      </c>
      <c r="P31" s="8">
        <v>-10489.465378712717</v>
      </c>
      <c r="Q31" s="8">
        <v>-15299.566312976676</v>
      </c>
      <c r="R31" s="8">
        <v>-21563.561209711392</v>
      </c>
      <c r="S31" s="8">
        <v>-29700.800191726797</v>
      </c>
      <c r="T31" s="8">
        <v>-40245.908599230548</v>
      </c>
      <c r="U31" s="8">
        <v>-53878.945662028797</v>
      </c>
      <c r="V31" s="8">
        <v>-71463.061322183406</v>
      </c>
      <c r="W31" s="8">
        <v>-94091.419891190191</v>
      </c>
      <c r="X31" s="8">
        <v>-123145.55433856882</v>
      </c>
      <c r="Y31" s="8">
        <v>-160367.79354923428</v>
      </c>
      <c r="Z31" s="8">
        <v>-207950.98346904712</v>
      </c>
    </row>
    <row r="32" spans="4:26" x14ac:dyDescent="0.25">
      <c r="K32">
        <v>30</v>
      </c>
      <c r="L32" s="8">
        <v>-264.30523941285719</v>
      </c>
      <c r="M32" s="8">
        <v>-1976.3718757659808</v>
      </c>
      <c r="N32" s="8">
        <v>-4251.3115508301053</v>
      </c>
      <c r="O32" s="8">
        <v>-7265.8517455126712</v>
      </c>
      <c r="P32" s="8">
        <v>-11249.649392911553</v>
      </c>
      <c r="Q32" s="8">
        <v>-16500.393186071044</v>
      </c>
      <c r="R32" s="8">
        <v>-23403.005537759629</v>
      </c>
      <c r="S32" s="8">
        <v>-32454.001399485976</v>
      </c>
      <c r="T32" s="8">
        <v>-44292.319714634999</v>
      </c>
      <c r="U32" s="8">
        <v>-59738.261718758091</v>
      </c>
      <c r="V32" s="8">
        <v>-79842.56170720252</v>
      </c>
      <c r="W32" s="8">
        <v>-105948.09606676491</v>
      </c>
      <c r="X32" s="8">
        <v>-139767.32434026699</v>
      </c>
      <c r="Y32" s="8">
        <v>-183479.27473286411</v>
      </c>
      <c r="Z32" s="8">
        <v>-239850.76322519337</v>
      </c>
    </row>
  </sheetData>
  <conditionalFormatting sqref="L2:Z32">
    <cfRule type="colorScale" priority="2">
      <colorScale>
        <cfvo type="formula" val="-$L$2"/>
        <cfvo type="num" val="0"/>
        <cfvo type="formula" val="$L$2"/>
        <color rgb="FFF8696B"/>
        <color rgb="FFFCFCFF"/>
        <color rgb="FF63BE7B"/>
      </colorScale>
    </cfRule>
  </conditionalFormatting>
  <conditionalFormatting sqref="E1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ETF</vt:lpstr>
      <vt:lpstr>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2023-05-06T14:07:18Z</dcterms:created>
  <dcterms:modified xsi:type="dcterms:W3CDTF">2023-05-17T13:16:21Z</dcterms:modified>
</cp:coreProperties>
</file>