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Paolo\Videos\finanza\"/>
    </mc:Choice>
  </mc:AlternateContent>
  <xr:revisionPtr revIDLastSave="0" documentId="13_ncr:1_{E811FB27-F859-4901-BE2E-A0A92E94D811}" xr6:coauthVersionLast="47" xr6:coauthVersionMax="47" xr10:uidLastSave="{00000000-0000-0000-0000-000000000000}"/>
  <bookViews>
    <workbookView xWindow="-120" yWindow="-120" windowWidth="29040" windowHeight="15720" activeTab="2" xr2:uid="{0B20FB9D-A9A1-4D8D-8544-985C185092CE}"/>
  </bookViews>
  <sheets>
    <sheet name="Obbligazioni a tasso fisso" sheetId="4" r:id="rId1"/>
    <sheet name="Calcolo prezzo" sheetId="1" r:id="rId2"/>
    <sheet name="Calcolo rendiment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3" l="1"/>
  <c r="B3" i="3"/>
  <c r="B2" i="1"/>
  <c r="E7" i="1" s="1"/>
  <c r="C10" i="3"/>
  <c r="C9" i="3"/>
  <c r="C8" i="3"/>
  <c r="C7" i="3"/>
  <c r="C6" i="3"/>
  <c r="C5" i="3"/>
  <c r="C4" i="3"/>
  <c r="C2" i="3"/>
  <c r="B2" i="3"/>
  <c r="A3" i="3"/>
  <c r="A2" i="3"/>
  <c r="A4" i="3"/>
  <c r="A2" i="1"/>
  <c r="A3" i="1"/>
  <c r="F8" i="4"/>
  <c r="B8" i="4"/>
  <c r="B4" i="3"/>
  <c r="B3" i="1"/>
  <c r="F9" i="3" l="1"/>
  <c r="F8" i="3"/>
</calcChain>
</file>

<file path=xl/sharedStrings.xml><?xml version="1.0" encoding="utf-8"?>
<sst xmlns="http://schemas.openxmlformats.org/spreadsheetml/2006/main" count="39" uniqueCount="19">
  <si>
    <t>Data</t>
  </si>
  <si>
    <t>Rimborso</t>
  </si>
  <si>
    <t>Flusso di cassa</t>
  </si>
  <si>
    <t>Prezzo da pagare</t>
  </si>
  <si>
    <t>Prezzo richiesto</t>
  </si>
  <si>
    <t>Data acquisto</t>
  </si>
  <si>
    <t>ATTENZIONE: NON SI METTE IL PREZZO NEL FLUSSO DI CASSA PERCHE' E' QUELLO CHE VA DETERMINATO</t>
  </si>
  <si>
    <t>Data scadenza</t>
  </si>
  <si>
    <t>Quante cedole per anno</t>
  </si>
  <si>
    <t>Cedola annua</t>
  </si>
  <si>
    <t>1 per le obbligazioni, 2 per i BTP</t>
  </si>
  <si>
    <t>viene usata per determinare il giorno della cedola e calcolare il rimborso cedola</t>
  </si>
  <si>
    <t>Cedola in corso durante l'acquisto</t>
  </si>
  <si>
    <t>Flusso di cassa netto</t>
  </si>
  <si>
    <t>Tassa</t>
  </si>
  <si>
    <t>Rendimento netto</t>
  </si>
  <si>
    <t>12.5% per titoli di stato europei, 26% per altre obbligazioni</t>
  </si>
  <si>
    <t>Rendimento lordo desiderato</t>
  </si>
  <si>
    <t>Rendimento lordo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</si>
</sst>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2" fontId="3" fillId="0" borderId="0" xfId="0" applyNumberFormat="1" applyFont="1"/>
    <xf numFmtId="0" fontId="0" fillId="2" borderId="0" xfId="0" applyFill="1"/>
    <xf numFmtId="14" fontId="0" fillId="2" borderId="0" xfId="0" applyNumberFormat="1" applyFill="1"/>
    <xf numFmtId="0" fontId="4" fillId="0" borderId="0" xfId="0" applyFont="1"/>
    <xf numFmtId="14" fontId="0" fillId="0" borderId="0" xfId="0" applyNumberFormat="1"/>
    <xf numFmtId="14" fontId="3" fillId="0" borderId="0" xfId="0" applyNumberFormat="1" applyFont="1"/>
    <xf numFmtId="2" fontId="0" fillId="2" borderId="0" xfId="0" applyNumberFormat="1" applyFill="1"/>
    <xf numFmtId="1" fontId="0" fillId="2" borderId="0" xfId="0" applyNumberFormat="1" applyFill="1"/>
    <xf numFmtId="10" fontId="0" fillId="3" borderId="0" xfId="1" applyNumberFormat="1" applyFont="1" applyFill="1"/>
    <xf numFmtId="2" fontId="0" fillId="3" borderId="0" xfId="0" applyNumberFormat="1" applyFill="1"/>
    <xf numFmtId="10" fontId="0" fillId="2" borderId="0" xfId="0" applyNumberFormat="1" applyFill="1"/>
    <xf numFmtId="2" fontId="3" fillId="2" borderId="0" xfId="0" applyNumberFormat="1" applyFont="1" applyFill="1"/>
    <xf numFmtId="10" fontId="0" fillId="2" borderId="0" xfId="1" applyNumberFormat="1" applyFon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B2E57-5C2B-4F1D-A67F-CA96FD40A4A7}">
  <dimension ref="A1:G8"/>
  <sheetViews>
    <sheetView zoomScale="130" zoomScaleNormal="130" workbookViewId="0"/>
  </sheetViews>
  <sheetFormatPr defaultRowHeight="15" x14ac:dyDescent="0.25"/>
  <cols>
    <col min="1" max="1" width="27.7109375" bestFit="1" customWidth="1"/>
    <col min="2" max="2" width="11.28515625" bestFit="1" customWidth="1"/>
    <col min="3" max="3" width="30.28515625" customWidth="1"/>
    <col min="5" max="5" width="22.7109375" bestFit="1" customWidth="1"/>
    <col min="6" max="6" width="12" bestFit="1" customWidth="1"/>
    <col min="7" max="7" width="29.7109375" bestFit="1" customWidth="1"/>
  </cols>
  <sheetData>
    <row r="1" spans="1:7" x14ac:dyDescent="0.25">
      <c r="A1" s="1" t="s">
        <v>5</v>
      </c>
      <c r="B1" s="4">
        <v>44866</v>
      </c>
      <c r="E1" s="1" t="s">
        <v>5</v>
      </c>
      <c r="F1" s="4">
        <v>44866</v>
      </c>
    </row>
    <row r="2" spans="1:7" x14ac:dyDescent="0.25">
      <c r="A2" s="1" t="s">
        <v>7</v>
      </c>
      <c r="B2" s="4">
        <v>46746</v>
      </c>
      <c r="E2" s="1" t="s">
        <v>7</v>
      </c>
      <c r="F2" s="4">
        <v>46746</v>
      </c>
    </row>
    <row r="3" spans="1:7" x14ac:dyDescent="0.25">
      <c r="A3" s="1" t="s">
        <v>9</v>
      </c>
      <c r="B3" s="13">
        <v>2</v>
      </c>
      <c r="E3" s="1" t="s">
        <v>9</v>
      </c>
      <c r="F3" s="13">
        <v>2</v>
      </c>
    </row>
    <row r="4" spans="1:7" x14ac:dyDescent="0.25">
      <c r="A4" s="1" t="s">
        <v>1</v>
      </c>
      <c r="B4" s="3">
        <v>100</v>
      </c>
      <c r="E4" s="1" t="s">
        <v>1</v>
      </c>
      <c r="F4" s="3">
        <v>100</v>
      </c>
    </row>
    <row r="5" spans="1:7" x14ac:dyDescent="0.25">
      <c r="A5" s="1" t="s">
        <v>17</v>
      </c>
      <c r="B5" s="12">
        <v>0.03</v>
      </c>
      <c r="E5" s="1" t="s">
        <v>4</v>
      </c>
      <c r="F5" s="8">
        <v>92.5</v>
      </c>
    </row>
    <row r="6" spans="1:7" x14ac:dyDescent="0.25">
      <c r="A6" s="1" t="s">
        <v>8</v>
      </c>
      <c r="B6" s="9">
        <v>1</v>
      </c>
      <c r="C6" s="5" t="s">
        <v>10</v>
      </c>
      <c r="E6" s="1" t="s">
        <v>8</v>
      </c>
      <c r="F6" s="9">
        <v>1</v>
      </c>
      <c r="G6" s="5" t="s">
        <v>10</v>
      </c>
    </row>
    <row r="8" spans="1:7" x14ac:dyDescent="0.25">
      <c r="A8" s="1" t="s">
        <v>3</v>
      </c>
      <c r="B8" s="11">
        <f>PRICE(B1,B2,B3/100,B5,B4,B6)</f>
        <v>95.289304904902949</v>
      </c>
      <c r="E8" s="1" t="s">
        <v>18</v>
      </c>
      <c r="F8" s="10">
        <f>YIELD(F1,F2,F3/100,F5,F4,F6)</f>
        <v>3.6214894670533515E-2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559F2-04A9-41A3-B9BE-A3703A874EED}">
  <dimension ref="A1:F11"/>
  <sheetViews>
    <sheetView zoomScale="130" zoomScaleNormal="130" workbookViewId="0">
      <selection activeCell="B2" sqref="B2"/>
    </sheetView>
  </sheetViews>
  <sheetFormatPr defaultRowHeight="15" x14ac:dyDescent="0.25"/>
  <cols>
    <col min="1" max="1" width="11.28515625" bestFit="1" customWidth="1"/>
    <col min="2" max="2" width="13.85546875" bestFit="1" customWidth="1"/>
    <col min="3" max="3" width="18.42578125" customWidth="1"/>
    <col min="4" max="4" width="31.5703125" bestFit="1" customWidth="1"/>
    <col min="5" max="5" width="11.28515625" bestFit="1" customWidth="1"/>
  </cols>
  <sheetData>
    <row r="1" spans="1:6" s="1" customFormat="1" x14ac:dyDescent="0.25">
      <c r="A1" s="1" t="s">
        <v>0</v>
      </c>
      <c r="B1" s="1" t="s">
        <v>2</v>
      </c>
      <c r="D1" s="1" t="s">
        <v>5</v>
      </c>
      <c r="E1" s="4">
        <v>44866</v>
      </c>
    </row>
    <row r="2" spans="1:6" x14ac:dyDescent="0.25">
      <c r="A2" s="7">
        <f>$E$1</f>
        <v>44866</v>
      </c>
      <c r="B2" s="2">
        <f>-$E$3/365*COUPDAYBS(E1,E2,1)</f>
        <v>-1.6767123287671233</v>
      </c>
      <c r="D2" s="1" t="s">
        <v>7</v>
      </c>
      <c r="E2" s="4">
        <v>46746</v>
      </c>
      <c r="F2" s="5" t="s">
        <v>11</v>
      </c>
    </row>
    <row r="3" spans="1:6" x14ac:dyDescent="0.25">
      <c r="A3" s="6">
        <f>$E$2</f>
        <v>46746</v>
      </c>
      <c r="B3">
        <f>E4</f>
        <v>100</v>
      </c>
      <c r="D3" s="1" t="s">
        <v>12</v>
      </c>
      <c r="E3" s="13">
        <v>2</v>
      </c>
    </row>
    <row r="4" spans="1:6" x14ac:dyDescent="0.25">
      <c r="A4" s="4">
        <v>44920</v>
      </c>
      <c r="B4" s="8">
        <v>2.1</v>
      </c>
      <c r="D4" s="1" t="s">
        <v>1</v>
      </c>
      <c r="E4" s="3">
        <v>100</v>
      </c>
    </row>
    <row r="5" spans="1:6" x14ac:dyDescent="0.25">
      <c r="A5" s="4">
        <v>45285</v>
      </c>
      <c r="B5" s="8">
        <v>2.2000000000000002</v>
      </c>
      <c r="D5" s="1" t="s">
        <v>17</v>
      </c>
      <c r="E5" s="12">
        <v>0.03</v>
      </c>
    </row>
    <row r="6" spans="1:6" x14ac:dyDescent="0.25">
      <c r="A6" s="4">
        <v>45651</v>
      </c>
      <c r="B6" s="8">
        <v>2.2999999999999998</v>
      </c>
    </row>
    <row r="7" spans="1:6" x14ac:dyDescent="0.25">
      <c r="A7" s="4">
        <v>46016</v>
      </c>
      <c r="B7" s="8">
        <v>2.4</v>
      </c>
      <c r="D7" s="1" t="s">
        <v>3</v>
      </c>
      <c r="E7" s="11">
        <f>XNPV(E5,B2:B9,A2:A9)</f>
        <v>97.207324166642749</v>
      </c>
    </row>
    <row r="8" spans="1:6" x14ac:dyDescent="0.25">
      <c r="A8" s="4">
        <v>46381</v>
      </c>
      <c r="B8" s="8">
        <v>2.5</v>
      </c>
    </row>
    <row r="9" spans="1:6" x14ac:dyDescent="0.25">
      <c r="A9" s="4">
        <v>46746</v>
      </c>
      <c r="B9" s="8">
        <v>2.6</v>
      </c>
    </row>
    <row r="11" spans="1:6" x14ac:dyDescent="0.25">
      <c r="C11" s="5" t="s">
        <v>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26031-71B3-4A0C-B32C-A1CB783EDB9F}">
  <dimension ref="A1:G12"/>
  <sheetViews>
    <sheetView tabSelected="1" zoomScale="130" zoomScaleNormal="130" workbookViewId="0">
      <selection activeCell="D5" sqref="D5"/>
    </sheetView>
  </sheetViews>
  <sheetFormatPr defaultRowHeight="15" x14ac:dyDescent="0.25"/>
  <cols>
    <col min="1" max="1" width="11.28515625" bestFit="1" customWidth="1"/>
    <col min="2" max="2" width="13.85546875" bestFit="1" customWidth="1"/>
    <col min="3" max="3" width="19.28515625" bestFit="1" customWidth="1"/>
    <col min="4" max="4" width="18.42578125" customWidth="1"/>
    <col min="5" max="5" width="31.5703125" bestFit="1" customWidth="1"/>
    <col min="6" max="6" width="11.28515625" bestFit="1" customWidth="1"/>
  </cols>
  <sheetData>
    <row r="1" spans="1:7" s="1" customFormat="1" x14ac:dyDescent="0.25">
      <c r="A1" s="1" t="s">
        <v>0</v>
      </c>
      <c r="B1" s="1" t="s">
        <v>2</v>
      </c>
      <c r="C1" s="1" t="s">
        <v>13</v>
      </c>
      <c r="E1" s="1" t="s">
        <v>5</v>
      </c>
      <c r="F1" s="4">
        <v>44866</v>
      </c>
    </row>
    <row r="2" spans="1:7" x14ac:dyDescent="0.25">
      <c r="A2" s="7">
        <f>$F$1</f>
        <v>44866</v>
      </c>
      <c r="B2" s="2">
        <f>-$F$5</f>
        <v>-92.5</v>
      </c>
      <c r="C2" s="2">
        <f>B2</f>
        <v>-92.5</v>
      </c>
      <c r="E2" s="1" t="s">
        <v>7</v>
      </c>
      <c r="F2" s="4">
        <v>46746</v>
      </c>
      <c r="G2" s="5" t="s">
        <v>11</v>
      </c>
    </row>
    <row r="3" spans="1:7" x14ac:dyDescent="0.25">
      <c r="A3" s="7">
        <f>$F$1</f>
        <v>44866</v>
      </c>
      <c r="B3" s="2">
        <f>-$F$3/365*COUPDAYBS($F$1,$F$2,1)</f>
        <v>-1.6767123287671233</v>
      </c>
      <c r="C3" s="2">
        <f>-$F$3/365*COUPDAYBS($F$1,$F$2,1)</f>
        <v>-1.6767123287671233</v>
      </c>
      <c r="E3" s="1" t="s">
        <v>12</v>
      </c>
      <c r="F3" s="13">
        <v>2</v>
      </c>
    </row>
    <row r="4" spans="1:7" x14ac:dyDescent="0.25">
      <c r="A4" s="6">
        <f>$F$2</f>
        <v>46746</v>
      </c>
      <c r="B4">
        <f>F4</f>
        <v>100</v>
      </c>
      <c r="C4">
        <f>B4</f>
        <v>100</v>
      </c>
      <c r="E4" s="1" t="s">
        <v>1</v>
      </c>
      <c r="F4" s="3">
        <v>100</v>
      </c>
    </row>
    <row r="5" spans="1:7" x14ac:dyDescent="0.25">
      <c r="A5" s="4">
        <v>44920</v>
      </c>
      <c r="B5" s="8">
        <v>2.1</v>
      </c>
      <c r="C5" s="2">
        <f t="shared" ref="C5:C10" si="0">B5*(1-$F$6)</f>
        <v>1.8375000000000001</v>
      </c>
      <c r="E5" s="1" t="s">
        <v>4</v>
      </c>
      <c r="F5" s="8">
        <v>92.5</v>
      </c>
    </row>
    <row r="6" spans="1:7" x14ac:dyDescent="0.25">
      <c r="A6" s="4">
        <v>45285</v>
      </c>
      <c r="B6" s="8">
        <v>2.2000000000000002</v>
      </c>
      <c r="C6" s="2">
        <f t="shared" si="0"/>
        <v>1.9250000000000003</v>
      </c>
      <c r="E6" s="1" t="s">
        <v>14</v>
      </c>
      <c r="F6" s="14">
        <v>0.125</v>
      </c>
      <c r="G6" s="5" t="s">
        <v>16</v>
      </c>
    </row>
    <row r="7" spans="1:7" x14ac:dyDescent="0.25">
      <c r="A7" s="4">
        <v>45651</v>
      </c>
      <c r="B7" s="8">
        <v>2.2999999999999998</v>
      </c>
      <c r="C7" s="2">
        <f t="shared" si="0"/>
        <v>2.0124999999999997</v>
      </c>
    </row>
    <row r="8" spans="1:7" x14ac:dyDescent="0.25">
      <c r="A8" s="4">
        <v>46016</v>
      </c>
      <c r="B8" s="8">
        <v>2.4</v>
      </c>
      <c r="C8" s="2">
        <f t="shared" si="0"/>
        <v>2.1</v>
      </c>
      <c r="E8" s="1" t="s">
        <v>18</v>
      </c>
      <c r="F8" s="10">
        <f>XIRR(B2:B50,A2:A50)</f>
        <v>4.0473040938377378E-2</v>
      </c>
    </row>
    <row r="9" spans="1:7" x14ac:dyDescent="0.25">
      <c r="A9" s="4">
        <v>46381</v>
      </c>
      <c r="B9" s="8">
        <v>2.5</v>
      </c>
      <c r="C9" s="2">
        <f t="shared" si="0"/>
        <v>2.1875</v>
      </c>
      <c r="E9" s="1" t="s">
        <v>15</v>
      </c>
      <c r="F9" s="10">
        <f>XIRR(C2:C50,A2:A50)</f>
        <v>3.6847230792045604E-2</v>
      </c>
    </row>
    <row r="10" spans="1:7" x14ac:dyDescent="0.25">
      <c r="A10" s="4">
        <v>46746</v>
      </c>
      <c r="B10" s="8">
        <v>2.6</v>
      </c>
      <c r="C10" s="2">
        <f t="shared" si="0"/>
        <v>2.2749999999999999</v>
      </c>
    </row>
    <row r="12" spans="1:7" x14ac:dyDescent="0.25">
      <c r="A12" s="5"/>
    </row>
  </sheetData>
  <pageMargins left="0.7" right="0.7" top="0.75" bottom="0.75" header="0.3" footer="0.3"/>
  <ignoredErrors>
    <ignoredError sqref="C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Obbligazioni a tasso fisso</vt:lpstr>
      <vt:lpstr>Calcolo prezzo</vt:lpstr>
      <vt:lpstr>Calcolo rendimento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</dc:creator>
  <cp:lastModifiedBy>Paolo</cp:lastModifiedBy>
  <dcterms:created xsi:type="dcterms:W3CDTF">2022-10-25T08:52:23Z</dcterms:created>
  <dcterms:modified xsi:type="dcterms:W3CDTF">2023-03-22T08:36:15Z</dcterms:modified>
</cp:coreProperties>
</file>