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olo\Videos\codici e dati\"/>
    </mc:Choice>
  </mc:AlternateContent>
  <xr:revisionPtr revIDLastSave="0" documentId="13_ncr:1_{37136ED9-901F-42BF-A3D9-9220EDA0A015}" xr6:coauthVersionLast="47" xr6:coauthVersionMax="47" xr10:uidLastSave="{00000000-0000-0000-0000-000000000000}"/>
  <bookViews>
    <workbookView xWindow="-120" yWindow="-120" windowWidth="29040" windowHeight="15720" xr2:uid="{79A0A5A2-4EF3-44FC-B8F4-6CDA8E4B37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J8" i="1" s="1"/>
  <c r="K8" i="1" s="1"/>
  <c r="H3" i="1"/>
  <c r="I3" i="1" s="1"/>
  <c r="J3" i="1" s="1"/>
  <c r="K3" i="1" s="1"/>
  <c r="L3" i="1" s="1"/>
  <c r="M3" i="1" s="1"/>
  <c r="H4" i="1"/>
  <c r="I4" i="1" s="1"/>
  <c r="J4" i="1" s="1"/>
  <c r="K4" i="1" s="1"/>
  <c r="L4" i="1" s="1"/>
  <c r="M4" i="1" s="1"/>
  <c r="H5" i="1"/>
  <c r="I5" i="1" s="1"/>
  <c r="J5" i="1" s="1"/>
  <c r="K5" i="1" s="1"/>
  <c r="L5" i="1" s="1"/>
  <c r="M5" i="1" s="1"/>
  <c r="H6" i="1"/>
  <c r="I6" i="1" s="1"/>
  <c r="J6" i="1" s="1"/>
  <c r="K6" i="1" s="1"/>
  <c r="L6" i="1" s="1"/>
  <c r="M6" i="1" s="1"/>
  <c r="H7" i="1"/>
  <c r="I7" i="1" s="1"/>
  <c r="J7" i="1" s="1"/>
  <c r="K7" i="1" s="1"/>
  <c r="L7" i="1" s="1"/>
  <c r="M7" i="1" s="1"/>
  <c r="H9" i="1"/>
  <c r="I9" i="1" s="1"/>
  <c r="J9" i="1" s="1"/>
  <c r="K9" i="1" s="1"/>
  <c r="L9" i="1" s="1"/>
  <c r="M9" i="1" s="1"/>
  <c r="H10" i="1"/>
  <c r="I10" i="1" s="1"/>
  <c r="J10" i="1" s="1"/>
  <c r="K10" i="1" s="1"/>
  <c r="L10" i="1" s="1"/>
  <c r="M10" i="1" s="1"/>
  <c r="H11" i="1"/>
  <c r="I11" i="1" s="1"/>
  <c r="J11" i="1" s="1"/>
  <c r="K11" i="1" s="1"/>
  <c r="L11" i="1" s="1"/>
  <c r="M11" i="1" s="1"/>
  <c r="H12" i="1"/>
  <c r="I12" i="1" s="1"/>
  <c r="J12" i="1" s="1"/>
  <c r="K12" i="1" s="1"/>
  <c r="L12" i="1" s="1"/>
  <c r="M12" i="1" s="1"/>
  <c r="H13" i="1"/>
  <c r="I13" i="1" s="1"/>
  <c r="J13" i="1" s="1"/>
  <c r="K13" i="1" s="1"/>
  <c r="L13" i="1" s="1"/>
  <c r="M13" i="1" s="1"/>
  <c r="H14" i="1"/>
  <c r="I14" i="1" s="1"/>
  <c r="J14" i="1" s="1"/>
  <c r="K14" i="1" s="1"/>
  <c r="L14" i="1" s="1"/>
  <c r="M14" i="1" s="1"/>
  <c r="H15" i="1"/>
  <c r="I15" i="1" s="1"/>
  <c r="J15" i="1" s="1"/>
  <c r="K15" i="1" s="1"/>
  <c r="L15" i="1" s="1"/>
  <c r="M15" i="1" s="1"/>
  <c r="H16" i="1"/>
  <c r="I16" i="1" s="1"/>
  <c r="J16" i="1" s="1"/>
  <c r="K16" i="1" s="1"/>
  <c r="L16" i="1" s="1"/>
  <c r="M16" i="1" s="1"/>
  <c r="H17" i="1"/>
  <c r="I17" i="1" s="1"/>
  <c r="J17" i="1" s="1"/>
  <c r="K17" i="1" s="1"/>
  <c r="L17" i="1" s="1"/>
  <c r="M17" i="1" s="1"/>
  <c r="H18" i="1"/>
  <c r="I18" i="1" s="1"/>
  <c r="J18" i="1" s="1"/>
  <c r="K18" i="1" s="1"/>
  <c r="L18" i="1" s="1"/>
  <c r="M18" i="1" s="1"/>
  <c r="H2" i="1"/>
  <c r="I2" i="1" s="1"/>
  <c r="J2" i="1" s="1"/>
  <c r="K2" i="1" s="1"/>
  <c r="L2" i="1" s="1"/>
  <c r="M2" i="1" s="1"/>
  <c r="N8" i="1" l="1"/>
  <c r="L8" i="1"/>
  <c r="M8" i="1" s="1"/>
  <c r="N9" i="1"/>
  <c r="N7" i="1"/>
  <c r="N6" i="1"/>
  <c r="N13" i="1"/>
  <c r="N15" i="1"/>
  <c r="N14" i="1"/>
  <c r="N12" i="1"/>
  <c r="N11" i="1"/>
  <c r="N10" i="1"/>
  <c r="N5" i="1"/>
  <c r="N2" i="1"/>
  <c r="N4" i="1"/>
  <c r="N18" i="1"/>
  <c r="N17" i="1"/>
  <c r="N16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Coletti</author>
  </authors>
  <commentList>
    <comment ref="E2" authorId="0" shapeId="0" xr:uid="{99E6081E-628E-4182-9C7E-2F458901E725}">
      <text>
        <r>
          <rPr>
            <b/>
            <sz val="9"/>
            <color indexed="81"/>
            <rFont val="Tahoma"/>
            <family val="2"/>
          </rPr>
          <t>Paolo Coletti:</t>
        </r>
        <r>
          <rPr>
            <sz val="9"/>
            <color indexed="81"/>
            <rFont val="Tahoma"/>
            <family val="2"/>
          </rPr>
          <t xml:space="preserve">
dichiarata così da Directa</t>
        </r>
      </text>
    </comment>
    <comment ref="B12" authorId="0" shapeId="0" xr:uid="{60113550-1C24-4872-B38B-4E6A8760F625}">
      <text>
        <r>
          <rPr>
            <b/>
            <sz val="9"/>
            <color indexed="81"/>
            <rFont val="Tahoma"/>
            <family val="2"/>
          </rPr>
          <t>Paolo Coletti:</t>
        </r>
        <r>
          <rPr>
            <sz val="9"/>
            <color indexed="81"/>
            <rFont val="Tahoma"/>
            <family val="2"/>
          </rPr>
          <t xml:space="preserve">
4% per clienti prima del 20 settembre 2024 ma solo fino a 31 gennaio 2025</t>
        </r>
      </text>
    </comment>
  </commentList>
</comments>
</file>

<file path=xl/sharedStrings.xml><?xml version="1.0" encoding="utf-8"?>
<sst xmlns="http://schemas.openxmlformats.org/spreadsheetml/2006/main" count="35" uniqueCount="34">
  <si>
    <t>XEON (xtrackers)</t>
  </si>
  <si>
    <t>LEONIA (Amundi)</t>
  </si>
  <si>
    <t>SMART (xtrackers)</t>
  </si>
  <si>
    <t>C3M (Amundi)</t>
  </si>
  <si>
    <t>BOT</t>
  </si>
  <si>
    <t>BTP</t>
  </si>
  <si>
    <t>BTP Tf 0% Dc24 Eur</t>
  </si>
  <si>
    <t>CCT a lungo termine</t>
  </si>
  <si>
    <t>Deposito Supersmart</t>
  </si>
  <si>
    <t>BBVA</t>
  </si>
  <si>
    <t>Conto deposito Findomestic – Santander IoPosso</t>
  </si>
  <si>
    <t>Conto deposito AideXa</t>
  </si>
  <si>
    <t>Conto deposito Progetto</t>
  </si>
  <si>
    <t>Conto deposito Banca Sistema Si conto!</t>
  </si>
  <si>
    <t>Nome</t>
  </si>
  <si>
    <t>Commissioni fisse</t>
  </si>
  <si>
    <t>Commissioni percentuale</t>
  </si>
  <si>
    <t>Investito</t>
  </si>
  <si>
    <t>Minusvalenze</t>
  </si>
  <si>
    <t>Tassa</t>
  </si>
  <si>
    <t>Bollo</t>
  </si>
  <si>
    <t>Bollo fisso</t>
  </si>
  <si>
    <t>Commissioni inizio</t>
  </si>
  <si>
    <t>Finale tassato</t>
  </si>
  <si>
    <t>Rend netto</t>
  </si>
  <si>
    <t>Costi</t>
  </si>
  <si>
    <t>Commissioni riacquisto</t>
  </si>
  <si>
    <t>Trade Republic</t>
  </si>
  <si>
    <t>Tasso ATTUALE lordo</t>
  </si>
  <si>
    <t>Capitale iniziale</t>
  </si>
  <si>
    <t>Capitale investito</t>
  </si>
  <si>
    <t>Capitale finale</t>
  </si>
  <si>
    <t>BTP Tf 0% Dc24 Eur usando minus</t>
  </si>
  <si>
    <t>Di quanto stiamo parlando USANDO IL TASSO ATTUALE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</si>
</sst>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0" fontId="0" fillId="0" borderId="0" xfId="0" applyNumberFormat="1"/>
    <xf numFmtId="0" fontId="2" fillId="0" borderId="0" xfId="0" applyFont="1"/>
    <xf numFmtId="10" fontId="0" fillId="2" borderId="0" xfId="0" applyNumberFormat="1" applyFill="1"/>
    <xf numFmtId="0" fontId="0" fillId="2" borderId="0" xfId="0" applyFill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 vertical="center" wrapText="1"/>
    </xf>
    <xf numFmtId="10" fontId="0" fillId="0" borderId="0" xfId="1" applyNumberFormat="1" applyFont="1"/>
    <xf numFmtId="16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3" borderId="0" xfId="0" applyNumberFormat="1" applyFill="1"/>
    <xf numFmtId="10" fontId="0" fillId="0" borderId="0" xfId="1" applyNumberFormat="1" applyFont="1" applyFill="1"/>
    <xf numFmtId="0" fontId="2" fillId="4" borderId="0" xfId="0" applyFont="1" applyFill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8770-84AF-40BA-8D9C-C1EEF0B2F85E}">
  <dimension ref="A1:Q18"/>
  <sheetViews>
    <sheetView tabSelected="1" zoomScale="150" zoomScaleNormal="1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6" sqref="N6"/>
    </sheetView>
  </sheetViews>
  <sheetFormatPr defaultRowHeight="15" x14ac:dyDescent="0.25"/>
  <cols>
    <col min="1" max="1" width="38" customWidth="1"/>
    <col min="2" max="2" width="14" bestFit="1" customWidth="1"/>
    <col min="3" max="3" width="13.140625" bestFit="1" customWidth="1"/>
    <col min="4" max="4" width="13.28515625" customWidth="1"/>
    <col min="5" max="5" width="6.5703125" style="5" bestFit="1" customWidth="1"/>
    <col min="6" max="6" width="5.5703125" style="5" bestFit="1" customWidth="1"/>
    <col min="7" max="7" width="6" bestFit="1" customWidth="1"/>
    <col min="8" max="8" width="9.28515625" customWidth="1"/>
    <col min="9" max="9" width="9" bestFit="1" customWidth="1"/>
    <col min="10" max="10" width="8.28515625" customWidth="1"/>
    <col min="11" max="11" width="7.7109375" bestFit="1" customWidth="1"/>
    <col min="12" max="12" width="6.5703125" bestFit="1" customWidth="1"/>
    <col min="14" max="14" width="17.7109375" style="7" customWidth="1"/>
    <col min="16" max="16" width="27.85546875" customWidth="1"/>
  </cols>
  <sheetData>
    <row r="1" spans="1:17" s="2" customFormat="1" ht="45.75" customHeight="1" x14ac:dyDescent="0.25">
      <c r="A1" s="8" t="s">
        <v>14</v>
      </c>
      <c r="B1" s="14" t="s">
        <v>28</v>
      </c>
      <c r="C1" s="8" t="s">
        <v>22</v>
      </c>
      <c r="D1" s="8" t="s">
        <v>26</v>
      </c>
      <c r="E1" s="10" t="s">
        <v>19</v>
      </c>
      <c r="F1" s="10" t="s">
        <v>20</v>
      </c>
      <c r="G1" s="8" t="s">
        <v>21</v>
      </c>
      <c r="H1" s="8" t="s">
        <v>29</v>
      </c>
      <c r="I1" s="8" t="s">
        <v>30</v>
      </c>
      <c r="J1" s="8" t="s">
        <v>31</v>
      </c>
      <c r="K1" s="8" t="s">
        <v>23</v>
      </c>
      <c r="L1" s="8" t="s">
        <v>24</v>
      </c>
      <c r="M1" s="8" t="s">
        <v>25</v>
      </c>
      <c r="N1" s="11" t="s">
        <v>33</v>
      </c>
      <c r="P1"/>
      <c r="Q1"/>
    </row>
    <row r="2" spans="1:17" x14ac:dyDescent="0.25">
      <c r="A2" t="s">
        <v>0</v>
      </c>
      <c r="B2" s="1">
        <v>3.245E-2</v>
      </c>
      <c r="C2" s="1" t="b">
        <v>1</v>
      </c>
      <c r="D2" s="1" t="b">
        <v>0</v>
      </c>
      <c r="E2" s="5">
        <v>0.13</v>
      </c>
      <c r="F2" s="5">
        <v>2E-3</v>
      </c>
      <c r="G2" s="6">
        <v>0</v>
      </c>
      <c r="H2" s="7">
        <f t="shared" ref="H2:H18" si="0">$Q$3</f>
        <v>50000</v>
      </c>
      <c r="I2" s="7">
        <f>H2*(1-IF(C2,$Q$4,0))-IF(C2,$Q$5,0)</f>
        <v>49915</v>
      </c>
      <c r="J2" s="7">
        <f>I2*(1+B2)*(1-IF(D2,$Q$4,0))-IF(D2,$Q$5,0)</f>
        <v>51534.741750000001</v>
      </c>
      <c r="K2" s="7">
        <f>J2-(J2-I2)*E2-F2*AVERAGE(I2:J2)-G2</f>
        <v>51222.725580749997</v>
      </c>
      <c r="L2" s="9">
        <f>K2/H2-1</f>
        <v>2.4454511614999896E-2</v>
      </c>
      <c r="M2" s="1">
        <f>B2-L2</f>
        <v>7.9954883850001032E-3</v>
      </c>
      <c r="N2" s="7">
        <f>K2-H2</f>
        <v>1222.7255807499969</v>
      </c>
    </row>
    <row r="3" spans="1:17" x14ac:dyDescent="0.25">
      <c r="A3" t="s">
        <v>1</v>
      </c>
      <c r="B3" s="1">
        <v>3.245E-2</v>
      </c>
      <c r="C3" s="1" t="b">
        <v>1</v>
      </c>
      <c r="D3" s="1" t="b">
        <v>0</v>
      </c>
      <c r="E3" s="5">
        <v>0.16</v>
      </c>
      <c r="F3" s="5">
        <v>2E-3</v>
      </c>
      <c r="G3" s="6">
        <v>0</v>
      </c>
      <c r="H3" s="7">
        <f t="shared" si="0"/>
        <v>50000</v>
      </c>
      <c r="I3" s="7">
        <f t="shared" ref="I3:I18" si="1">H3*(1-IF(C3,$Q$4,0))-IF(C3,$Q$5,0)</f>
        <v>49915</v>
      </c>
      <c r="J3" s="7">
        <f t="shared" ref="J3:J18" si="2">I3*(1+B3)*(1-IF(D3,$Q$4,0))-IF(D3,$Q$5,0)</f>
        <v>51534.741750000001</v>
      </c>
      <c r="K3" s="7">
        <f t="shared" ref="K3:K13" si="3">J3-(J3-I3)*E3-F3*AVERAGE(I3:J3)-G3</f>
        <v>51174.133328249998</v>
      </c>
      <c r="L3" s="9">
        <f t="shared" ref="L3:L18" si="4">K3/H3-1</f>
        <v>2.3482666564999866E-2</v>
      </c>
      <c r="M3" s="1">
        <f t="shared" ref="M3:M18" si="5">B3-L3</f>
        <v>8.9673334350001341E-3</v>
      </c>
      <c r="N3" s="7">
        <f t="shared" ref="N3:N18" si="6">K3-H3</f>
        <v>1174.1333282499982</v>
      </c>
      <c r="P3" s="2" t="s">
        <v>17</v>
      </c>
      <c r="Q3" s="4">
        <v>50000</v>
      </c>
    </row>
    <row r="4" spans="1:17" x14ac:dyDescent="0.25">
      <c r="A4" t="s">
        <v>2</v>
      </c>
      <c r="B4" s="1">
        <v>3.3500000000000002E-2</v>
      </c>
      <c r="C4" s="1" t="b">
        <v>1</v>
      </c>
      <c r="D4" s="1" t="b">
        <v>0</v>
      </c>
      <c r="E4" s="5">
        <v>0.26</v>
      </c>
      <c r="F4" s="5">
        <v>2E-3</v>
      </c>
      <c r="G4" s="6">
        <v>0</v>
      </c>
      <c r="H4" s="7">
        <f t="shared" si="0"/>
        <v>50000</v>
      </c>
      <c r="I4" s="7">
        <f t="shared" si="1"/>
        <v>49915</v>
      </c>
      <c r="J4" s="7">
        <f t="shared" si="2"/>
        <v>51587.152500000004</v>
      </c>
      <c r="K4" s="7">
        <f t="shared" si="3"/>
        <v>51050.890697500006</v>
      </c>
      <c r="L4" s="9">
        <f t="shared" si="4"/>
        <v>2.101781395000013E-2</v>
      </c>
      <c r="M4" s="1">
        <f t="shared" si="5"/>
        <v>1.2482186049999872E-2</v>
      </c>
      <c r="N4" s="7">
        <f t="shared" si="6"/>
        <v>1050.8906975000064</v>
      </c>
      <c r="P4" s="2" t="s">
        <v>16</v>
      </c>
      <c r="Q4" s="3">
        <v>1.6999999999999999E-3</v>
      </c>
    </row>
    <row r="5" spans="1:17" x14ac:dyDescent="0.25">
      <c r="A5" t="s">
        <v>3</v>
      </c>
      <c r="B5" s="1">
        <v>3.2000000000000001E-2</v>
      </c>
      <c r="C5" s="1" t="b">
        <v>1</v>
      </c>
      <c r="D5" s="1" t="b">
        <v>0</v>
      </c>
      <c r="E5" s="5">
        <v>0.125</v>
      </c>
      <c r="F5" s="5">
        <v>2E-3</v>
      </c>
      <c r="G5" s="6">
        <v>0</v>
      </c>
      <c r="H5" s="7">
        <f t="shared" si="0"/>
        <v>50000</v>
      </c>
      <c r="I5" s="7">
        <f t="shared" si="1"/>
        <v>49915</v>
      </c>
      <c r="J5" s="7">
        <f t="shared" si="2"/>
        <v>51512.28</v>
      </c>
      <c r="K5" s="7">
        <f t="shared" si="3"/>
        <v>51211.192719999992</v>
      </c>
      <c r="L5" s="9">
        <f t="shared" si="4"/>
        <v>2.4223854399999745E-2</v>
      </c>
      <c r="M5" s="1">
        <f t="shared" si="5"/>
        <v>7.776145600000256E-3</v>
      </c>
      <c r="N5" s="7">
        <f t="shared" si="6"/>
        <v>1211.1927199999918</v>
      </c>
      <c r="P5" s="2" t="s">
        <v>15</v>
      </c>
      <c r="Q5" s="4">
        <v>0</v>
      </c>
    </row>
    <row r="6" spans="1:17" x14ac:dyDescent="0.25">
      <c r="A6" t="s">
        <v>4</v>
      </c>
      <c r="B6" s="1">
        <v>0.03</v>
      </c>
      <c r="C6" s="1" t="b">
        <v>1</v>
      </c>
      <c r="D6" s="1" t="b">
        <v>1</v>
      </c>
      <c r="E6" s="5">
        <v>0.125</v>
      </c>
      <c r="F6" s="5">
        <v>2E-3</v>
      </c>
      <c r="G6" s="6">
        <v>0</v>
      </c>
      <c r="H6" s="7">
        <f t="shared" si="0"/>
        <v>50000</v>
      </c>
      <c r="I6" s="7">
        <f t="shared" si="1"/>
        <v>49915</v>
      </c>
      <c r="J6" s="7">
        <f t="shared" si="2"/>
        <v>51325.048835000001</v>
      </c>
      <c r="K6" s="7">
        <f t="shared" si="3"/>
        <v>51047.552681789995</v>
      </c>
      <c r="L6" s="13">
        <f t="shared" si="4"/>
        <v>2.0951053635799965E-2</v>
      </c>
      <c r="M6" s="1">
        <f t="shared" si="5"/>
        <v>9.0489463642000334E-3</v>
      </c>
      <c r="N6" s="7">
        <f t="shared" si="6"/>
        <v>1047.5526817899954</v>
      </c>
      <c r="P6" s="2" t="s">
        <v>18</v>
      </c>
      <c r="Q6">
        <v>0</v>
      </c>
    </row>
    <row r="7" spans="1:17" x14ac:dyDescent="0.25">
      <c r="A7" t="s">
        <v>5</v>
      </c>
      <c r="B7" s="1">
        <v>3.1E-2</v>
      </c>
      <c r="C7" s="1" t="b">
        <v>1</v>
      </c>
      <c r="D7" s="1" t="b">
        <v>1</v>
      </c>
      <c r="E7" s="5">
        <v>0.125</v>
      </c>
      <c r="F7" s="5">
        <v>2E-3</v>
      </c>
      <c r="G7" s="6">
        <v>0</v>
      </c>
      <c r="H7" s="7">
        <f t="shared" si="0"/>
        <v>50000</v>
      </c>
      <c r="I7" s="7">
        <f t="shared" si="1"/>
        <v>49915</v>
      </c>
      <c r="J7" s="7">
        <f t="shared" si="2"/>
        <v>51374.878979499998</v>
      </c>
      <c r="K7" s="7">
        <f t="shared" si="3"/>
        <v>51091.104228083001</v>
      </c>
      <c r="L7" s="13">
        <f t="shared" si="4"/>
        <v>2.1822084561659905E-2</v>
      </c>
      <c r="M7" s="1">
        <f t="shared" si="5"/>
        <v>9.1779154383400952E-3</v>
      </c>
      <c r="N7" s="7">
        <f t="shared" si="6"/>
        <v>1091.1042280830006</v>
      </c>
    </row>
    <row r="8" spans="1:17" x14ac:dyDescent="0.25">
      <c r="A8" t="s">
        <v>6</v>
      </c>
      <c r="B8" s="1">
        <v>3.1E-2</v>
      </c>
      <c r="C8" s="1" t="b">
        <v>1</v>
      </c>
      <c r="D8" s="1" t="b">
        <v>1</v>
      </c>
      <c r="E8" s="5">
        <v>0.125</v>
      </c>
      <c r="F8" s="5">
        <v>2E-3</v>
      </c>
      <c r="G8" s="6">
        <v>0</v>
      </c>
      <c r="H8" s="7">
        <f t="shared" si="0"/>
        <v>50000</v>
      </c>
      <c r="I8" s="7">
        <f t="shared" ref="I8" si="7">H8*(1-IF(C8,$Q$4,0))-IF(C8,$Q$5,0)</f>
        <v>49915</v>
      </c>
      <c r="J8" s="7">
        <f t="shared" ref="J8" si="8">I8*(1+B8)*(1-IF(D8,$Q$4,0))-IF(D8,$Q$5,0)</f>
        <v>51374.878979499998</v>
      </c>
      <c r="K8" s="7">
        <f t="shared" ref="K8" si="9">J8-(J8-I8)*E8-F8*AVERAGE(I8:J8)-G8</f>
        <v>51091.104228083001</v>
      </c>
      <c r="L8" s="13">
        <f t="shared" ref="L8" si="10">K8/H8-1</f>
        <v>2.1822084561659905E-2</v>
      </c>
      <c r="M8" s="1">
        <f t="shared" ref="M8" si="11">B8-L8</f>
        <v>9.1779154383400952E-3</v>
      </c>
      <c r="N8" s="7">
        <f t="shared" ref="N8" si="12">K8-H8</f>
        <v>1091.1042280830006</v>
      </c>
    </row>
    <row r="9" spans="1:17" x14ac:dyDescent="0.25">
      <c r="A9" t="s">
        <v>32</v>
      </c>
      <c r="B9" s="1">
        <v>3.1E-2</v>
      </c>
      <c r="C9" s="1" t="b">
        <v>1</v>
      </c>
      <c r="D9" s="1" t="b">
        <v>1</v>
      </c>
      <c r="E9" s="5">
        <v>0</v>
      </c>
      <c r="F9" s="5">
        <v>2E-3</v>
      </c>
      <c r="G9" s="6">
        <v>0</v>
      </c>
      <c r="H9" s="7">
        <f t="shared" si="0"/>
        <v>50000</v>
      </c>
      <c r="I9" s="7">
        <f t="shared" si="1"/>
        <v>49915</v>
      </c>
      <c r="J9" s="7">
        <f t="shared" si="2"/>
        <v>51374.878979499998</v>
      </c>
      <c r="K9" s="7">
        <f t="shared" si="3"/>
        <v>51273.589100520498</v>
      </c>
      <c r="L9" s="13">
        <f t="shared" si="4"/>
        <v>2.5471782010410005E-2</v>
      </c>
      <c r="M9" s="1">
        <f t="shared" si="5"/>
        <v>5.5282179895899952E-3</v>
      </c>
      <c r="N9" s="7">
        <f t="shared" si="6"/>
        <v>1273.5891005204976</v>
      </c>
    </row>
    <row r="10" spans="1:17" x14ac:dyDescent="0.25">
      <c r="A10" t="s">
        <v>7</v>
      </c>
      <c r="B10" s="1">
        <v>3.9649999999999998E-2</v>
      </c>
      <c r="C10" s="1" t="b">
        <v>1</v>
      </c>
      <c r="D10" s="1" t="b">
        <v>0</v>
      </c>
      <c r="E10" s="5">
        <v>0.125</v>
      </c>
      <c r="F10" s="5">
        <v>2E-3</v>
      </c>
      <c r="G10" s="6">
        <v>0</v>
      </c>
      <c r="H10" s="7">
        <f t="shared" si="0"/>
        <v>50000</v>
      </c>
      <c r="I10" s="7">
        <f t="shared" si="1"/>
        <v>49915</v>
      </c>
      <c r="J10" s="7">
        <f t="shared" si="2"/>
        <v>51894.12975</v>
      </c>
      <c r="K10" s="7">
        <f t="shared" si="3"/>
        <v>51544.929401499998</v>
      </c>
      <c r="L10" s="13">
        <f t="shared" si="4"/>
        <v>3.0898588029999896E-2</v>
      </c>
      <c r="M10" s="1">
        <f t="shared" si="5"/>
        <v>8.7514119700001017E-3</v>
      </c>
      <c r="N10" s="7">
        <f t="shared" si="6"/>
        <v>1544.9294014999978</v>
      </c>
    </row>
    <row r="11" spans="1:17" x14ac:dyDescent="0.25">
      <c r="A11" t="s">
        <v>8</v>
      </c>
      <c r="B11" s="1">
        <v>2.75E-2</v>
      </c>
      <c r="C11" s="1" t="b">
        <v>0</v>
      </c>
      <c r="D11" s="1" t="b">
        <v>0</v>
      </c>
      <c r="E11" s="5">
        <v>0.26</v>
      </c>
      <c r="F11" s="5">
        <v>2E-3</v>
      </c>
      <c r="G11" s="6">
        <v>0</v>
      </c>
      <c r="H11" s="7">
        <f t="shared" si="0"/>
        <v>50000</v>
      </c>
      <c r="I11" s="7">
        <f t="shared" si="1"/>
        <v>50000</v>
      </c>
      <c r="J11" s="7">
        <f t="shared" si="2"/>
        <v>51375.000000000007</v>
      </c>
      <c r="K11" s="12">
        <f>J11-(J11-I11)*E11-F11*I11-G11</f>
        <v>50917.500000000007</v>
      </c>
      <c r="L11" s="13">
        <f t="shared" si="4"/>
        <v>1.8350000000000088E-2</v>
      </c>
      <c r="M11" s="1">
        <f t="shared" si="5"/>
        <v>9.1499999999999117E-3</v>
      </c>
      <c r="N11" s="7">
        <f t="shared" si="6"/>
        <v>917.50000000000728</v>
      </c>
    </row>
    <row r="12" spans="1:17" x14ac:dyDescent="0.25">
      <c r="A12" t="s">
        <v>9</v>
      </c>
      <c r="B12" s="1">
        <v>3.5000000000000003E-2</v>
      </c>
      <c r="C12" s="1" t="b">
        <v>0</v>
      </c>
      <c r="D12" s="1" t="b">
        <v>0</v>
      </c>
      <c r="E12" s="5">
        <v>0.26</v>
      </c>
      <c r="F12" s="5">
        <v>0</v>
      </c>
      <c r="G12" s="6">
        <v>34.5</v>
      </c>
      <c r="H12" s="7">
        <f t="shared" si="0"/>
        <v>50000</v>
      </c>
      <c r="I12" s="7">
        <f t="shared" si="1"/>
        <v>50000</v>
      </c>
      <c r="J12" s="7">
        <f t="shared" si="2"/>
        <v>51749.999999999993</v>
      </c>
      <c r="K12" s="7">
        <f t="shared" si="3"/>
        <v>51260.499999999993</v>
      </c>
      <c r="L12" s="13">
        <f t="shared" si="4"/>
        <v>2.5209999999999955E-2</v>
      </c>
      <c r="M12" s="1">
        <f t="shared" si="5"/>
        <v>9.7900000000000487E-3</v>
      </c>
      <c r="N12" s="7">
        <f t="shared" si="6"/>
        <v>1260.4999999999927</v>
      </c>
    </row>
    <row r="13" spans="1:17" x14ac:dyDescent="0.25">
      <c r="A13" t="s">
        <v>27</v>
      </c>
      <c r="B13" s="1">
        <v>3.5000000000000003E-2</v>
      </c>
      <c r="C13" s="1" t="b">
        <v>0</v>
      </c>
      <c r="D13" s="1" t="b">
        <v>0</v>
      </c>
      <c r="E13" s="5">
        <v>0.26</v>
      </c>
      <c r="F13" s="5">
        <v>2E-3</v>
      </c>
      <c r="G13" s="6">
        <v>0</v>
      </c>
      <c r="H13" s="7">
        <f t="shared" si="0"/>
        <v>50000</v>
      </c>
      <c r="I13" s="7">
        <f t="shared" si="1"/>
        <v>50000</v>
      </c>
      <c r="J13" s="7">
        <f t="shared" si="2"/>
        <v>51749.999999999993</v>
      </c>
      <c r="K13" s="7">
        <f t="shared" si="3"/>
        <v>51193.249999999993</v>
      </c>
      <c r="L13" s="13">
        <f t="shared" si="4"/>
        <v>2.3864999999999803E-2</v>
      </c>
      <c r="M13" s="1">
        <f t="shared" si="5"/>
        <v>1.11350000000002E-2</v>
      </c>
      <c r="N13" s="7">
        <f t="shared" si="6"/>
        <v>1193.2499999999927</v>
      </c>
    </row>
    <row r="14" spans="1:17" x14ac:dyDescent="0.25">
      <c r="A14" t="s">
        <v>11</v>
      </c>
      <c r="B14" s="1">
        <v>3.5000000000000003E-2</v>
      </c>
      <c r="C14" s="1" t="b">
        <v>0</v>
      </c>
      <c r="D14" s="1" t="b">
        <v>0</v>
      </c>
      <c r="E14" s="5">
        <v>0.26</v>
      </c>
      <c r="F14" s="5">
        <v>2E-3</v>
      </c>
      <c r="G14" s="6">
        <v>0</v>
      </c>
      <c r="H14" s="7">
        <f t="shared" si="0"/>
        <v>50000</v>
      </c>
      <c r="I14" s="7">
        <f t="shared" si="1"/>
        <v>50000</v>
      </c>
      <c r="J14" s="7">
        <f t="shared" si="2"/>
        <v>51749.999999999993</v>
      </c>
      <c r="K14" s="12">
        <f t="shared" ref="K14:K18" si="13">J14-(J14-I14)*E14-F14*I14-G14</f>
        <v>51194.999999999993</v>
      </c>
      <c r="L14" s="13">
        <f t="shared" si="4"/>
        <v>2.389999999999981E-2</v>
      </c>
      <c r="M14" s="1">
        <f t="shared" si="5"/>
        <v>1.1100000000000193E-2</v>
      </c>
      <c r="N14" s="7">
        <f t="shared" si="6"/>
        <v>1194.9999999999927</v>
      </c>
    </row>
    <row r="15" spans="1:17" x14ac:dyDescent="0.25">
      <c r="A15" t="s">
        <v>10</v>
      </c>
      <c r="B15" s="1">
        <v>0.03</v>
      </c>
      <c r="C15" s="1" t="b">
        <v>0</v>
      </c>
      <c r="D15" s="1" t="b">
        <v>0</v>
      </c>
      <c r="E15" s="5">
        <v>0.26</v>
      </c>
      <c r="F15" s="5">
        <v>2E-3</v>
      </c>
      <c r="G15" s="6">
        <v>0</v>
      </c>
      <c r="H15" s="7">
        <f t="shared" si="0"/>
        <v>50000</v>
      </c>
      <c r="I15" s="7">
        <f t="shared" si="1"/>
        <v>50000</v>
      </c>
      <c r="J15" s="7">
        <f t="shared" si="2"/>
        <v>51500</v>
      </c>
      <c r="K15" s="12">
        <f t="shared" si="13"/>
        <v>51010</v>
      </c>
      <c r="L15" s="13">
        <f t="shared" si="4"/>
        <v>2.0199999999999996E-2</v>
      </c>
      <c r="M15" s="1">
        <f t="shared" si="5"/>
        <v>9.8000000000000032E-3</v>
      </c>
      <c r="N15" s="7">
        <f t="shared" si="6"/>
        <v>1010</v>
      </c>
    </row>
    <row r="16" spans="1:17" x14ac:dyDescent="0.25">
      <c r="A16" t="s">
        <v>11</v>
      </c>
      <c r="B16" s="1">
        <v>4.2999999999999997E-2</v>
      </c>
      <c r="C16" s="1" t="b">
        <v>0</v>
      </c>
      <c r="D16" s="1" t="b">
        <v>0</v>
      </c>
      <c r="E16" s="5">
        <v>0.26</v>
      </c>
      <c r="F16" s="5">
        <v>2E-3</v>
      </c>
      <c r="G16" s="6">
        <v>0</v>
      </c>
      <c r="H16" s="7">
        <f t="shared" si="0"/>
        <v>50000</v>
      </c>
      <c r="I16" s="7">
        <f t="shared" si="1"/>
        <v>50000</v>
      </c>
      <c r="J16" s="7">
        <f t="shared" si="2"/>
        <v>52149.999999999993</v>
      </c>
      <c r="K16" s="12">
        <f t="shared" si="13"/>
        <v>51490.999999999993</v>
      </c>
      <c r="L16" s="13">
        <f t="shared" si="4"/>
        <v>2.9819999999999958E-2</v>
      </c>
      <c r="M16" s="1">
        <f t="shared" si="5"/>
        <v>1.3180000000000039E-2</v>
      </c>
      <c r="N16" s="7">
        <f t="shared" si="6"/>
        <v>1490.9999999999927</v>
      </c>
    </row>
    <row r="17" spans="1:14" x14ac:dyDescent="0.25">
      <c r="A17" t="s">
        <v>12</v>
      </c>
      <c r="B17" s="1">
        <v>3.5000000000000003E-2</v>
      </c>
      <c r="C17" s="1" t="b">
        <v>0</v>
      </c>
      <c r="D17" s="1" t="b">
        <v>0</v>
      </c>
      <c r="E17" s="5">
        <v>0.26</v>
      </c>
      <c r="F17" s="5">
        <v>0</v>
      </c>
      <c r="G17" s="6">
        <v>0</v>
      </c>
      <c r="H17" s="7">
        <f t="shared" si="0"/>
        <v>50000</v>
      </c>
      <c r="I17" s="7">
        <f t="shared" si="1"/>
        <v>50000</v>
      </c>
      <c r="J17" s="7">
        <f t="shared" si="2"/>
        <v>51749.999999999993</v>
      </c>
      <c r="K17" s="12">
        <f t="shared" si="13"/>
        <v>51294.999999999993</v>
      </c>
      <c r="L17" s="9">
        <f t="shared" si="4"/>
        <v>2.5899999999999812E-2</v>
      </c>
      <c r="M17" s="1">
        <f t="shared" si="5"/>
        <v>9.1000000000001913E-3</v>
      </c>
      <c r="N17" s="7">
        <f t="shared" si="6"/>
        <v>1294.9999999999927</v>
      </c>
    </row>
    <row r="18" spans="1:14" x14ac:dyDescent="0.25">
      <c r="A18" t="s">
        <v>13</v>
      </c>
      <c r="B18" s="1">
        <v>3.7499999999999999E-2</v>
      </c>
      <c r="C18" s="1" t="b">
        <v>0</v>
      </c>
      <c r="D18" s="1" t="b">
        <v>0</v>
      </c>
      <c r="E18" s="5">
        <v>0.26</v>
      </c>
      <c r="F18" s="5">
        <v>2E-3</v>
      </c>
      <c r="G18" s="6">
        <v>0</v>
      </c>
      <c r="H18" s="7">
        <f t="shared" si="0"/>
        <v>50000</v>
      </c>
      <c r="I18" s="7">
        <f t="shared" si="1"/>
        <v>50000</v>
      </c>
      <c r="J18" s="7">
        <f t="shared" si="2"/>
        <v>51875.000000000007</v>
      </c>
      <c r="K18" s="12">
        <f t="shared" si="13"/>
        <v>51287.500000000007</v>
      </c>
      <c r="L18" s="9">
        <f t="shared" si="4"/>
        <v>2.5750000000000162E-2</v>
      </c>
      <c r="M18" s="1">
        <f t="shared" si="5"/>
        <v>1.1749999999999837E-2</v>
      </c>
      <c r="N18" s="7">
        <f t="shared" si="6"/>
        <v>1287.5000000000073</v>
      </c>
    </row>
  </sheetData>
  <conditionalFormatting sqref="M2:M1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Coletti Paolo</dc:creator>
  <cp:lastModifiedBy>Coletti Paolo</cp:lastModifiedBy>
  <dcterms:created xsi:type="dcterms:W3CDTF">2024-09-13T21:27:06Z</dcterms:created>
  <dcterms:modified xsi:type="dcterms:W3CDTF">2024-09-28T05:25:39Z</dcterms:modified>
</cp:coreProperties>
</file>